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60" windowWidth="15576" windowHeight="9840" tabRatio="935"/>
  </bookViews>
  <sheets>
    <sheet name="4030" sheetId="25" r:id="rId1"/>
  </sheets>
  <calcPr calcId="125725"/>
</workbook>
</file>

<file path=xl/calcChain.xml><?xml version="1.0" encoding="utf-8"?>
<calcChain xmlns="http://schemas.openxmlformats.org/spreadsheetml/2006/main">
  <c r="J125" i="25"/>
  <c r="G88" l="1"/>
  <c r="F88"/>
  <c r="D88"/>
  <c r="C88"/>
  <c r="H126"/>
  <c r="I126"/>
  <c r="H127"/>
  <c r="E127"/>
  <c r="E128"/>
  <c r="E123"/>
  <c r="H117"/>
  <c r="H118"/>
  <c r="E117"/>
  <c r="E118"/>
  <c r="H103"/>
  <c r="H104"/>
  <c r="E103"/>
  <c r="E104"/>
  <c r="C99"/>
  <c r="H93" l="1"/>
  <c r="H94"/>
  <c r="E93"/>
  <c r="E94"/>
  <c r="H78"/>
  <c r="I78"/>
  <c r="J78"/>
  <c r="I79"/>
  <c r="J79"/>
  <c r="E78"/>
  <c r="I73"/>
  <c r="J73"/>
  <c r="K78" l="1"/>
  <c r="K79"/>
  <c r="K73"/>
  <c r="H66" l="1"/>
  <c r="I66"/>
  <c r="J66"/>
  <c r="H67"/>
  <c r="I67"/>
  <c r="J67"/>
  <c r="E66"/>
  <c r="E67"/>
  <c r="K66" l="1"/>
  <c r="K67"/>
  <c r="E51"/>
  <c r="H51"/>
  <c r="I51"/>
  <c r="J51"/>
  <c r="E52"/>
  <c r="H52"/>
  <c r="I52"/>
  <c r="J52"/>
  <c r="D38"/>
  <c r="K51" l="1"/>
  <c r="K52"/>
  <c r="D34" l="1"/>
  <c r="D31"/>
  <c r="C34"/>
  <c r="C31"/>
  <c r="H21" l="1"/>
  <c r="H20"/>
  <c r="H19"/>
  <c r="E21"/>
  <c r="E20"/>
  <c r="E19"/>
  <c r="J21"/>
  <c r="I21"/>
  <c r="K21" s="1"/>
  <c r="J20"/>
  <c r="I20"/>
  <c r="K20" s="1"/>
  <c r="J19"/>
  <c r="I19"/>
  <c r="G16"/>
  <c r="F16"/>
  <c r="D16"/>
  <c r="C16"/>
  <c r="J107"/>
  <c r="J122"/>
  <c r="E115"/>
  <c r="H115"/>
  <c r="H114"/>
  <c r="H113"/>
  <c r="J113"/>
  <c r="J114"/>
  <c r="J115"/>
  <c r="J108"/>
  <c r="J109"/>
  <c r="J110"/>
  <c r="J111"/>
  <c r="J112"/>
  <c r="E114"/>
  <c r="E113"/>
  <c r="F99"/>
  <c r="J92"/>
  <c r="I92"/>
  <c r="H92"/>
  <c r="E92"/>
  <c r="J88"/>
  <c r="J65"/>
  <c r="H65"/>
  <c r="I65"/>
  <c r="E65"/>
  <c r="H58"/>
  <c r="F47"/>
  <c r="C47"/>
  <c r="D36"/>
  <c r="E32"/>
  <c r="E33"/>
  <c r="E34"/>
  <c r="D29"/>
  <c r="D24"/>
  <c r="K114" l="1"/>
  <c r="K115"/>
  <c r="I16"/>
  <c r="J16"/>
  <c r="K19"/>
  <c r="E31"/>
  <c r="C29"/>
  <c r="K113"/>
  <c r="K92"/>
  <c r="K65"/>
  <c r="E126" l="1"/>
  <c r="K126" s="1"/>
  <c r="H125"/>
  <c r="E125"/>
  <c r="H122"/>
  <c r="E122"/>
  <c r="I121"/>
  <c r="H121"/>
  <c r="E121"/>
  <c r="I120"/>
  <c r="H120"/>
  <c r="E120"/>
  <c r="I106"/>
  <c r="I116"/>
  <c r="H108"/>
  <c r="E108"/>
  <c r="H107"/>
  <c r="E107"/>
  <c r="H106"/>
  <c r="E106"/>
  <c r="H112"/>
  <c r="E112"/>
  <c r="H111"/>
  <c r="E111"/>
  <c r="H110"/>
  <c r="E110"/>
  <c r="H109"/>
  <c r="E109"/>
  <c r="H116"/>
  <c r="E116"/>
  <c r="I101"/>
  <c r="H101"/>
  <c r="E101"/>
  <c r="I100"/>
  <c r="H100"/>
  <c r="E100"/>
  <c r="I99"/>
  <c r="H99"/>
  <c r="E99"/>
  <c r="I98"/>
  <c r="H98"/>
  <c r="E98"/>
  <c r="I102"/>
  <c r="H102"/>
  <c r="E102"/>
  <c r="J63"/>
  <c r="I63"/>
  <c r="H63"/>
  <c r="E63"/>
  <c r="J50"/>
  <c r="I50"/>
  <c r="H50"/>
  <c r="E50"/>
  <c r="J72"/>
  <c r="I72"/>
  <c r="H72"/>
  <c r="E72"/>
  <c r="J60"/>
  <c r="I60"/>
  <c r="H60"/>
  <c r="E60"/>
  <c r="J49"/>
  <c r="I49"/>
  <c r="H49"/>
  <c r="E49"/>
  <c r="J48"/>
  <c r="I48"/>
  <c r="H48"/>
  <c r="E48"/>
  <c r="J59"/>
  <c r="I59"/>
  <c r="H59"/>
  <c r="E59"/>
  <c r="J58"/>
  <c r="I58"/>
  <c r="E58"/>
  <c r="J57"/>
  <c r="I57"/>
  <c r="H57"/>
  <c r="E57"/>
  <c r="J77"/>
  <c r="I77"/>
  <c r="H77"/>
  <c r="E77"/>
  <c r="J76"/>
  <c r="I76"/>
  <c r="H76"/>
  <c r="E76"/>
  <c r="J71"/>
  <c r="I71"/>
  <c r="H71"/>
  <c r="E71"/>
  <c r="J70"/>
  <c r="I70"/>
  <c r="H70"/>
  <c r="E70"/>
  <c r="J61"/>
  <c r="I61"/>
  <c r="H61"/>
  <c r="E61"/>
  <c r="J56"/>
  <c r="I56"/>
  <c r="H56"/>
  <c r="E56"/>
  <c r="J55"/>
  <c r="I55"/>
  <c r="H55"/>
  <c r="E55"/>
  <c r="J46"/>
  <c r="I46"/>
  <c r="H46"/>
  <c r="E46"/>
  <c r="J47"/>
  <c r="I47"/>
  <c r="H47"/>
  <c r="E47"/>
  <c r="K125" l="1"/>
  <c r="K107"/>
  <c r="K122"/>
  <c r="K47"/>
  <c r="K46"/>
  <c r="K55"/>
  <c r="K56"/>
  <c r="K61"/>
  <c r="K70"/>
  <c r="K71"/>
  <c r="K76"/>
  <c r="K77"/>
  <c r="K57"/>
  <c r="K58"/>
  <c r="K59"/>
  <c r="K48"/>
  <c r="K49"/>
  <c r="K60"/>
  <c r="K72"/>
  <c r="K50"/>
  <c r="K108"/>
  <c r="K110"/>
  <c r="K111"/>
  <c r="K63"/>
  <c r="K112"/>
  <c r="K116"/>
  <c r="K109"/>
  <c r="K106"/>
  <c r="K120"/>
  <c r="K121"/>
  <c r="K99"/>
  <c r="K101"/>
  <c r="K102"/>
  <c r="K98"/>
  <c r="K100"/>
  <c r="F148"/>
  <c r="F146"/>
  <c r="F142"/>
  <c r="F138"/>
  <c r="F137"/>
  <c r="F136"/>
  <c r="E88"/>
  <c r="J64"/>
  <c r="I64"/>
  <c r="H64"/>
  <c r="E64"/>
  <c r="J62"/>
  <c r="I62"/>
  <c r="H62"/>
  <c r="E62"/>
  <c r="H16"/>
  <c r="E16"/>
  <c r="K16" l="1"/>
  <c r="E29"/>
  <c r="K62"/>
  <c r="K64"/>
  <c r="H88"/>
  <c r="K88" s="1"/>
  <c r="I88"/>
</calcChain>
</file>

<file path=xl/sharedStrings.xml><?xml version="1.0" encoding="utf-8"?>
<sst xmlns="http://schemas.openxmlformats.org/spreadsheetml/2006/main" count="308" uniqueCount="176">
  <si>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</si>
  <si>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</si>
  <si>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</si>
  <si>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</si>
  <si>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</si>
  <si>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</si>
  <si>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</si>
  <si>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</si>
  <si>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</si>
  <si>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</si>
  <si>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</si>
  <si>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</si>
  <si>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</si>
  <si>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</si>
  <si>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</si>
  <si>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</si>
  <si>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</si>
  <si>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</si>
  <si>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</si>
  <si>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</si>
  <si>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</si>
  <si>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</si>
  <si>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</si>
  <si>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</si>
  <si>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</si>
  <si>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</si>
  <si>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</si>
  <si>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</si>
  <si>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</si>
  <si>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</si>
  <si>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</si>
  <si>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</si>
  <si>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</si>
  <si>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</si>
  <si>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</si>
  <si>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</si>
  <si>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</si>
  <si>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</si>
  <si>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</si>
  <si>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</si>
  <si>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</si>
  <si>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</si>
  <si>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</si>
  <si>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</si>
  <si>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</si>
  <si>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</si>
  <si>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</si>
  <si>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</si>
  <si>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</si>
  <si>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</si>
  <si>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</si>
  <si>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</si>
  <si>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</si>
  <si>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</si>
  <si>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</si>
  <si>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</si>
  <si>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</si>
  <si>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</si>
  <si>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</si>
  <si>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</si>
  <si>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</si>
  <si>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</si>
  <si>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</si>
  <si>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</si>
  <si>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</si>
  <si>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</si>
  <si>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</si>
  <si>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</si>
  <si>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</si>
  <si>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</si>
  <si>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</si>
  <si>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</si>
  <si>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</si>
  <si>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</si>
  <si>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</si>
  <si>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</si>
  <si>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</si>
  <si>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</si>
  <si>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</si>
  <si>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</si>
  <si>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</si>
  <si>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</si>
  <si>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</si>
  <si>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</si>
  <si>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</si>
  <si>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</si>
  <si>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</si>
  <si>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</si>
  <si>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</si>
  <si>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</si>
  <si>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</si>
  <si>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</si>
  <si>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</si>
  <si>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</si>
  <si>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</si>
  <si>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</si>
  <si>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</si>
  <si>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</si>
  <si>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</si>
  <si>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</si>
  <si>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</si>
  <si>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</si>
  <si>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</si>
  <si>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</si>
  <si>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</si>
  <si>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</si>
  <si>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</si>
  <si>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</si>
  <si>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</si>
  <si>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</si>
  <si>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</si>
  <si>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</si>
  <si>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</si>
  <si>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</si>
  <si>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</si>
  <si>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</si>
  <si>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Управління культури і туризму Ніжинської міської ради</t>
  </si>
  <si>
    <t>Середнє число окладів (ставок) обслуговуючого та технічного персоналу</t>
  </si>
  <si>
    <t xml:space="preserve">Забезпечення діяльності бібліотек 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</si>
  <si>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</si>
  <si>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0824</t>
  </si>
  <si>
    <t>Кількість установ               ( бібліотек )</t>
  </si>
  <si>
    <t xml:space="preserve">Середнє число окладів (ставок) - усього                 </t>
  </si>
  <si>
    <t xml:space="preserve">Середнє число окладів (ставок) керівних працівників       </t>
  </si>
  <si>
    <t>Середнє число окладів (ставок) спеціалістів</t>
  </si>
  <si>
    <t>Число читачів</t>
  </si>
  <si>
    <t>Кількість книговидач</t>
  </si>
  <si>
    <t>Бібліотечний фонд, тис. примірників</t>
  </si>
  <si>
    <t>Поповнення бібліотечного фонду, тис. примірників</t>
  </si>
  <si>
    <t>Списання бібліотечного фонду, тис. примірників</t>
  </si>
  <si>
    <t>Бібліотечний фонд, тис грн.</t>
  </si>
  <si>
    <t>в т.ч. книги, тис. грн.</t>
  </si>
  <si>
    <t>Поповнення бібліотечного фонду, тис. грн.</t>
  </si>
  <si>
    <t>Списання бібліотечного фонду, тис. грн.</t>
  </si>
  <si>
    <t xml:space="preserve">Кількість книговидач на одного працівника (ставку)      </t>
  </si>
  <si>
    <t xml:space="preserve">Динаміка поповнення бібліотечного фонду за кількістю примірників  в плановому періоді відповідно до фактичного показника попереднього періоду   </t>
  </si>
  <si>
    <t xml:space="preserve">Динаміка збільшення кількості книговидач у плановому періоді відповідно до фактичного показника попереднього періоду 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</si>
  <si>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</si>
  <si>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</si>
  <si>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</si>
  <si>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t>5.2 «Виконання бюджетної програми за джерелами надходжень спеціального фонду»                     (тис грн..)</t>
  </si>
  <si>
    <t>Оцінка ефективності бюджетної програми за 2019 рік</t>
  </si>
  <si>
    <t>5.1 «Виконання бюджетної програми за напрямами використання бюджетних коштів»:                            (тис. грн.)</t>
  </si>
  <si>
    <t>Погашення кредиторської заборгованості</t>
  </si>
  <si>
    <t>Реалізація Програми громадського бюджету "Бібліотека без обмежень" у 2019 році</t>
  </si>
  <si>
    <t>Пояснення причин відхилень фактичних обсягів надходжень від планових впродовж 2019 р.:  за рахунок економії при реалізації запланованих витрат.</t>
  </si>
  <si>
    <t>Обсяг кредиторської заборгованості за минулі періоди</t>
  </si>
  <si>
    <t>Обсяг витрат на реалізацію громадського бюджету</t>
  </si>
  <si>
    <r>
      <t xml:space="preserve">Пояснення щодо розбіжностей між фактичними та плановими результативними показниками: </t>
    </r>
    <r>
      <rPr>
        <i/>
        <sz val="11"/>
        <rFont val="Times New Roman"/>
        <family val="1"/>
        <charset val="204"/>
      </rPr>
      <t>наявні 1,5 ставки вакантних посад.</t>
    </r>
  </si>
  <si>
    <t>Обсяг кредиторської заборгованості , погашеної у звітному періоді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</si>
  <si>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плановими результативними показниками: </t>
    </r>
    <r>
      <rPr>
        <i/>
        <sz val="11"/>
        <rFont val="Times New Roman"/>
        <family val="1"/>
        <charset val="204"/>
      </rPr>
      <t>Відхилення зумовлене зменшенням бібліотечного фонду в грошовому еквіваленті в зв’язку із оприбуткуванням натуральної форми за меншою вартістю, та збільшенням фактичної кількості читачів.</t>
    </r>
  </si>
  <si>
    <t>Кількість заходів з реалізації громад. бюджету</t>
  </si>
  <si>
    <t>Середні витрати на придбання одного примірника книжок (грн.)</t>
  </si>
  <si>
    <t>Відсоток погашення кредиторської заборгованості</t>
  </si>
  <si>
    <t>Відсоток виконання програми по громадському бюджету</t>
  </si>
  <si>
    <t>Збільшення обсягів проведених видатків порівняно із аналогічними показниками попереднього року обумовлено збільшенням розміру оплати праці, яка здійснюється за ЄТС з 01.01.2019 року, зростанням цін на товари та послуги. Зменшення  обсягів видатків по спеціальному фонду - за рахунок перевищення власних надходжень. Наявністю на початок 2019 року кредиторської заборгованості, якої  в 2018 році не було.В 2019 році ЦБС стала переможцем Програми громадського бюджету (витрати по КЕКВ 2210, 2240.3110).</t>
  </si>
  <si>
    <t>Головний бухгалтер  
управління культури і туризму</t>
  </si>
  <si>
    <t xml:space="preserve">О.О.Сушко 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</si>
  <si>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</t>
    </r>
    <r>
      <rPr>
        <i/>
        <sz val="11"/>
        <color rgb="FF0070C0"/>
        <rFont val="Times New Roman"/>
        <family val="1"/>
        <charset val="204"/>
      </rPr>
      <t>Зібрання і зберігання друкованих видань для громадського використання з метою отримання нових знань та проведення дозвілля.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</si>
  <si>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rgb="FF0070C0"/>
        <rFont val="Times New Roman"/>
        <family val="1"/>
        <charset val="204"/>
      </rPr>
      <t xml:space="preserve">Основні завдання, покладені на бібліотечну систему, виконані в повному обсязі . Виділені бюджетні асигнування у 2019 році надали можливість забезпечити реалізацію основних функцій та завдань, покладених на бібліотеки, а також здійснювалась оплата всіх обов'язкових платежів за комунальні послуги і енергоносії, здійснено поточні видатки для придбання необхідних товарів та послуг, придбання яких було закладено у кошторисах установ, забезпечено своєчасну виплату заробітної плати.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</si>
  <si>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rgb="FF0070C0"/>
        <rFont val="Times New Roman"/>
        <family val="1"/>
        <charset val="204"/>
      </rPr>
      <t>Забезпечується право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бібліотеками. Так у 2019 році послугами бібліотек скористалося 17,6 тис. осіб.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</si>
  <si>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color rgb="FF0070C0"/>
        <rFont val="Times New Roman"/>
        <family val="1"/>
        <charset val="204"/>
      </rPr>
      <t>Програма потребує постійної реалізації в наступних роках, а також збільшення видатків з метою проведення модернізації та оновлення матеріально-технічної бази бібліотек, поповнення бібліотечного фонду.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</si>
  <si>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rgb="FF0070C0"/>
        <rFont val="Times New Roman"/>
        <family val="1"/>
        <charset val="204"/>
      </rPr>
      <t>Станом на 01.01.2020 р.  кредиторська заборгованість відсутня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</si>
  <si>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color rgb="FF0070C0"/>
        <rFont val="Times New Roman"/>
        <family val="1"/>
        <charset val="204"/>
      </rPr>
      <t>Фінансових порушень не виявлено.</t>
    </r>
  </si>
  <si>
    <t>Забезпечення діяльності бібліотек</t>
  </si>
  <si>
    <r>
      <rPr>
        <b/>
        <sz val="12"/>
        <rFont val="Times New Roman"/>
        <family val="1"/>
        <charset val="204"/>
      </rP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color theme="4" tint="-0.249977111117893"/>
        <rFont val="Times New Roman"/>
        <family val="1"/>
        <charset val="204"/>
      </rPr>
      <t xml:space="preserve">
- по загальному фонду  - за рахунок  економії по енергоносіям, по фактичним видаткам по ЄСВ в зв’язку  із наявністю співробітників пільгової категорії; 
-  по спеціальному фонду - за рахунок перевищення власних надходжень, надходжень від спонсорів, у вигляді подарунків, які не передбачаються в початковому бюджеті.
-  за рахунок заокруглень при формуванні кошторисних призначень - залишок плану.</t>
    </r>
  </si>
  <si>
    <r>
      <t xml:space="preserve">Пояснення причин наявності залишку надходжень спеціального фонду, в т.ч. власних надходжень бюджетних установ та інших надходжень , на початок року. </t>
    </r>
    <r>
      <rPr>
        <i/>
        <sz val="11"/>
        <color rgb="FF0070C0"/>
        <rFont val="Times New Roman"/>
        <family val="1"/>
        <charset val="204"/>
      </rPr>
      <t>Н</t>
    </r>
    <r>
      <rPr>
        <i/>
        <sz val="11"/>
        <color theme="4" tint="-0.249977111117893"/>
        <rFont val="Times New Roman"/>
        <family val="1"/>
        <charset val="204"/>
      </rPr>
      <t>акопичення коштів на рахунках власних та спонсорських коштів для здійснення господарських операцій в майбутньому періоді.</t>
    </r>
  </si>
  <si>
    <t>Середні витрати на реалізацію одного заходу по громад. Бюджету, тис.грн.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</si>
  <si>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плановими результативними показниками: </t>
    </r>
    <r>
      <rPr>
        <i/>
        <sz val="11"/>
        <rFont val="Times New Roman"/>
        <family val="1"/>
        <charset val="204"/>
      </rPr>
      <t>Відхилення пояснюється збільшенням книговидач від планового показника, та наявністю вакантних посад, збільшенням кількості читачів, підвищення середньої ціни на одиницю книжкової продукції.</t>
    </r>
  </si>
  <si>
    <r>
      <t>Пояснення щодо розбіжностей між фактичними та плановими результативними показниками:</t>
    </r>
    <r>
      <rPr>
        <i/>
        <sz val="11"/>
        <rFont val="Times New Roman"/>
        <family val="1"/>
        <charset val="204"/>
      </rPr>
      <t xml:space="preserve"> спостерігається позитивна динаміка по збільшенню книговидач, в 2019 році зменшена кількість поповнення  бібліотечного фонду у порівнянні з минулим роком.</t>
    </r>
  </si>
  <si>
    <t>Середні витрати на реалізацію одного заходу по громад. Бюджету, тис. грн.</t>
  </si>
  <si>
    <t>Середні затрати на обслуговування одного читача, тис. грн.</t>
  </si>
  <si>
    <t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працівникам, оплата праці яких здійснюється за ЄТС з 01.01.2019 року, зростанням цін на товари та послуги. Збільшення  обсягів видатків по спеціальному фонду (капітальних видатків) пояснюється  придбанням/оновленням  більшої  кількості  предметів довгострокового вжитку, реалізацією програми по громадському бюджету.</t>
  </si>
  <si>
    <t>-</t>
  </si>
  <si>
    <t>Середні затрати на обслуговування одного читача (тис. грн.)</t>
  </si>
  <si>
    <t>Кількість читачів, які звернулися до бібліотеки, зменшилась протягом 2019 року. За рахунок благодійної допомоги (натуральна форма) значно зріс бібліотечний фонд в кількості екземплярів. Кількість книговидач залишився на рівні 2018 року. Середні затрати на одного відвідувача на рівні минулого року. У 2019 році реалізовано Програму по громадському бюджету. Наявність кредиторської заборгованості станом на 01.01.2019 року.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</si>
</sst>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0.0"/>
    <numFmt numFmtId="166" formatCode="#,##0.0_ ;\-#,##0.0\ "/>
    <numFmt numFmtId="167" formatCode="#,##0.0"/>
  </numFmts>
  <fonts count="24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4" tint="-0.249977111117893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rgb="FF0070C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3"/>
    <xf numFmtId="164" fontId="8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vertical="top" wrapText="1"/>
    </xf>
    <xf numFmtId="0" fontId="13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7" fontId="7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7" fontId="22" fillId="0" borderId="4" xfId="0" applyNumberFormat="1" applyFont="1" applyBorder="1" applyAlignment="1">
      <alignment horizontal="center" vertical="center" wrapText="1"/>
    </xf>
    <xf numFmtId="167" fontId="23" fillId="0" borderId="4" xfId="0" applyNumberFormat="1" applyFont="1" applyBorder="1" applyAlignment="1">
      <alignment horizontal="center" vertical="center" wrapText="1"/>
    </xf>
    <xf numFmtId="167" fontId="4" fillId="0" borderId="4" xfId="0" applyNumberFormat="1" applyFont="1" applyBorder="1" applyAlignment="1">
      <alignment horizontal="left" vertical="center" wrapText="1"/>
    </xf>
    <xf numFmtId="167" fontId="4" fillId="0" borderId="4" xfId="2" applyNumberFormat="1" applyFont="1" applyBorder="1" applyAlignment="1">
      <alignment horizontal="center" vertical="center" wrapText="1"/>
    </xf>
    <xf numFmtId="166" fontId="4" fillId="0" borderId="4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left" vertical="center" wrapText="1"/>
    </xf>
  </cellXfs>
  <cellStyles count="3">
    <cellStyle name="Звичайний" xfId="0" builtinId="0"/>
    <cellStyle name="Звичайний 2" xfId="1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9"/>
  <sheetViews>
    <sheetView tabSelected="1" topLeftCell="A139" zoomScale="85" zoomScaleNormal="85" zoomScaleSheetLayoutView="85" workbookViewId="0">
      <selection activeCell="A130" sqref="A130:K130"/>
    </sheetView>
  </sheetViews>
  <sheetFormatPr defaultColWidth="34" defaultRowHeight="13.2"/>
  <cols>
    <col min="1" max="1" width="5.5546875" style="2" customWidth="1"/>
    <col min="2" max="2" width="35.33203125" style="2" customWidth="1"/>
    <col min="3" max="3" width="10.6640625" style="2" customWidth="1"/>
    <col min="4" max="4" width="9.44140625" style="2" customWidth="1"/>
    <col min="5" max="5" width="11" style="2" customWidth="1"/>
    <col min="6" max="6" width="9.44140625" style="2" customWidth="1"/>
    <col min="7" max="7" width="9.33203125" style="2" customWidth="1"/>
    <col min="8" max="10" width="9.44140625" style="2" customWidth="1"/>
    <col min="11" max="11" width="9.33203125" style="2" customWidth="1"/>
    <col min="12" max="16384" width="34" style="2"/>
  </cols>
  <sheetData>
    <row r="1" spans="1:11">
      <c r="H1" s="73" t="s">
        <v>54</v>
      </c>
      <c r="I1" s="73"/>
      <c r="J1" s="73"/>
      <c r="K1" s="73"/>
    </row>
    <row r="2" spans="1:11" ht="29.4" customHeight="1">
      <c r="H2" s="69" t="s">
        <v>55</v>
      </c>
      <c r="I2" s="69"/>
      <c r="J2" s="69"/>
      <c r="K2" s="69"/>
    </row>
    <row r="3" spans="1:11" ht="37.5" customHeight="1">
      <c r="A3" s="74" t="s">
        <v>141</v>
      </c>
      <c r="B3" s="74"/>
      <c r="C3" s="74"/>
      <c r="D3" s="74"/>
      <c r="E3" s="74"/>
      <c r="F3" s="74"/>
      <c r="G3" s="74"/>
      <c r="H3" s="74"/>
      <c r="I3" s="74"/>
      <c r="J3" s="74"/>
      <c r="K3" s="74"/>
    </row>
    <row r="4" spans="1:11" ht="17.399999999999999" customHeight="1">
      <c r="A4" s="14" t="s">
        <v>56</v>
      </c>
      <c r="B4" s="41">
        <v>1000000</v>
      </c>
      <c r="C4" s="15"/>
      <c r="D4" s="70" t="s">
        <v>116</v>
      </c>
      <c r="E4" s="70"/>
      <c r="F4" s="70"/>
      <c r="G4" s="70"/>
      <c r="H4" s="70"/>
      <c r="I4" s="70"/>
      <c r="J4" s="70"/>
      <c r="K4" s="70"/>
    </row>
    <row r="5" spans="1:11" s="39" customFormat="1" ht="18" customHeight="1">
      <c r="A5" s="5"/>
      <c r="B5" s="5" t="s">
        <v>57</v>
      </c>
      <c r="C5" s="5"/>
      <c r="D5" s="69" t="s">
        <v>58</v>
      </c>
      <c r="E5" s="69"/>
      <c r="F5" s="69"/>
      <c r="G5" s="69"/>
      <c r="H5" s="69"/>
      <c r="I5" s="69"/>
      <c r="J5" s="69"/>
      <c r="K5" s="69"/>
    </row>
    <row r="6" spans="1:11" ht="17.399999999999999" customHeight="1">
      <c r="A6" s="14" t="s">
        <v>59</v>
      </c>
      <c r="B6" s="41">
        <v>1010000</v>
      </c>
      <c r="C6" s="15"/>
      <c r="D6" s="70" t="s">
        <v>116</v>
      </c>
      <c r="E6" s="70"/>
      <c r="F6" s="70"/>
      <c r="G6" s="70"/>
      <c r="H6" s="70"/>
      <c r="I6" s="70"/>
      <c r="J6" s="70"/>
      <c r="K6" s="70"/>
    </row>
    <row r="7" spans="1:11" s="39" customFormat="1" ht="18" customHeight="1">
      <c r="B7" s="5" t="s">
        <v>57</v>
      </c>
      <c r="D7" s="69" t="s">
        <v>60</v>
      </c>
      <c r="E7" s="69"/>
      <c r="F7" s="69"/>
      <c r="G7" s="69"/>
      <c r="H7" s="69"/>
      <c r="I7" s="69"/>
      <c r="J7" s="69"/>
      <c r="K7" s="69"/>
    </row>
    <row r="8" spans="1:11" s="14" customFormat="1" ht="21" customHeight="1">
      <c r="A8" s="14" t="s">
        <v>61</v>
      </c>
      <c r="B8" s="41">
        <v>1014030</v>
      </c>
      <c r="C8" s="18" t="s">
        <v>120</v>
      </c>
      <c r="D8" s="70" t="s">
        <v>118</v>
      </c>
      <c r="E8" s="70"/>
      <c r="F8" s="70"/>
      <c r="G8" s="70"/>
      <c r="H8" s="70"/>
      <c r="I8" s="70"/>
      <c r="J8" s="70"/>
      <c r="K8" s="70"/>
    </row>
    <row r="9" spans="1:11" s="5" customFormat="1" ht="10.199999999999999">
      <c r="A9" s="40"/>
      <c r="B9" s="5" t="s">
        <v>57</v>
      </c>
      <c r="C9" s="5" t="s">
        <v>62</v>
      </c>
    </row>
    <row r="10" spans="1:11" s="1" customFormat="1" ht="54" customHeight="1">
      <c r="A10" s="14" t="s">
        <v>63</v>
      </c>
      <c r="B10" s="14" t="s">
        <v>64</v>
      </c>
      <c r="C10" s="71" t="s">
        <v>119</v>
      </c>
      <c r="D10" s="71"/>
      <c r="E10" s="71"/>
      <c r="F10" s="71"/>
      <c r="G10" s="71"/>
      <c r="H10" s="71"/>
      <c r="I10" s="71"/>
      <c r="J10" s="71"/>
      <c r="K10" s="71"/>
    </row>
    <row r="11" spans="1:11" s="1" customFormat="1" ht="16.95" customHeight="1">
      <c r="A11" s="14" t="s">
        <v>65</v>
      </c>
      <c r="B11" s="72" t="s">
        <v>66</v>
      </c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18" customHeight="1">
      <c r="A12" s="64" t="s">
        <v>142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</row>
    <row r="13" spans="1:11" ht="16.95" customHeight="1">
      <c r="A13" s="51" t="s">
        <v>0</v>
      </c>
      <c r="B13" s="51" t="s">
        <v>1</v>
      </c>
      <c r="C13" s="62" t="s">
        <v>2</v>
      </c>
      <c r="D13" s="62"/>
      <c r="E13" s="62"/>
      <c r="F13" s="62" t="s">
        <v>3</v>
      </c>
      <c r="G13" s="62"/>
      <c r="H13" s="62"/>
      <c r="I13" s="62" t="s">
        <v>4</v>
      </c>
      <c r="J13" s="62"/>
      <c r="K13" s="62"/>
    </row>
    <row r="14" spans="1:11" ht="20.399999999999999">
      <c r="A14" s="51"/>
      <c r="B14" s="51"/>
      <c r="C14" s="4" t="s">
        <v>67</v>
      </c>
      <c r="D14" s="4" t="s">
        <v>68</v>
      </c>
      <c r="E14" s="4" t="s">
        <v>69</v>
      </c>
      <c r="F14" s="4" t="s">
        <v>67</v>
      </c>
      <c r="G14" s="4" t="s">
        <v>70</v>
      </c>
      <c r="H14" s="4" t="s">
        <v>69</v>
      </c>
      <c r="I14" s="4" t="s">
        <v>71</v>
      </c>
      <c r="J14" s="4" t="s">
        <v>72</v>
      </c>
      <c r="K14" s="4" t="s">
        <v>69</v>
      </c>
    </row>
    <row r="15" spans="1:11" s="5" customFormat="1" ht="10.199999999999999">
      <c r="A15" s="4"/>
      <c r="B15" s="4"/>
      <c r="C15" s="4" t="s">
        <v>73</v>
      </c>
      <c r="D15" s="4" t="s">
        <v>74</v>
      </c>
      <c r="E15" s="4" t="s">
        <v>75</v>
      </c>
      <c r="F15" s="4" t="s">
        <v>76</v>
      </c>
      <c r="G15" s="4" t="s">
        <v>77</v>
      </c>
      <c r="H15" s="4" t="s">
        <v>78</v>
      </c>
      <c r="I15" s="4" t="s">
        <v>79</v>
      </c>
      <c r="J15" s="4" t="s">
        <v>80</v>
      </c>
      <c r="K15" s="4" t="s">
        <v>81</v>
      </c>
    </row>
    <row r="16" spans="1:11" s="3" customFormat="1" ht="15.6">
      <c r="A16" s="12" t="s">
        <v>5</v>
      </c>
      <c r="B16" s="13" t="s">
        <v>110</v>
      </c>
      <c r="C16" s="42">
        <f>SUM(C19:C21)</f>
        <v>3447.6109999999999</v>
      </c>
      <c r="D16" s="42">
        <f>SUM(D19:D21)</f>
        <v>254.97399999999999</v>
      </c>
      <c r="E16" s="42">
        <f>C16+D16</f>
        <v>3702.585</v>
      </c>
      <c r="F16" s="42">
        <f>SUM(F19:F21)</f>
        <v>3441.6150000000002</v>
      </c>
      <c r="G16" s="42">
        <f>SUM(G19:G21)</f>
        <v>300.93600000000004</v>
      </c>
      <c r="H16" s="42">
        <f>F16+G16</f>
        <v>3742.5510000000004</v>
      </c>
      <c r="I16" s="42">
        <f>F16-C16</f>
        <v>-5.9959999999996398</v>
      </c>
      <c r="J16" s="42">
        <f>G16-D16</f>
        <v>45.962000000000046</v>
      </c>
      <c r="K16" s="42">
        <f>I16+J16</f>
        <v>39.966000000000406</v>
      </c>
    </row>
    <row r="17" spans="1:11" ht="100.5" customHeight="1">
      <c r="A17" s="64" t="s">
        <v>165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</row>
    <row r="18" spans="1:11" ht="15.6">
      <c r="A18" s="11"/>
      <c r="B18" s="11" t="s">
        <v>6</v>
      </c>
      <c r="C18" s="11"/>
      <c r="D18" s="11"/>
      <c r="E18" s="6"/>
      <c r="F18" s="11"/>
      <c r="G18" s="11"/>
      <c r="H18" s="6"/>
      <c r="I18" s="6"/>
      <c r="J18" s="6"/>
      <c r="K18" s="6"/>
    </row>
    <row r="19" spans="1:11" ht="15.6">
      <c r="A19" s="12">
        <v>1</v>
      </c>
      <c r="B19" s="17" t="s">
        <v>164</v>
      </c>
      <c r="C19" s="42">
        <v>3331.7539999999999</v>
      </c>
      <c r="D19" s="42">
        <v>4</v>
      </c>
      <c r="E19" s="42">
        <f t="shared" ref="E19:E21" si="0">C19+D19</f>
        <v>3335.7539999999999</v>
      </c>
      <c r="F19" s="42">
        <v>3325.759</v>
      </c>
      <c r="G19" s="42">
        <v>49.963000000000001</v>
      </c>
      <c r="H19" s="42">
        <f>F19+G19</f>
        <v>3375.7220000000002</v>
      </c>
      <c r="I19" s="42">
        <f t="shared" ref="I19:I21" si="1">F19-C19</f>
        <v>-5.9949999999998909</v>
      </c>
      <c r="J19" s="42">
        <f t="shared" ref="J19:J21" si="2">G19-D19</f>
        <v>45.963000000000001</v>
      </c>
      <c r="K19" s="42">
        <f t="shared" ref="K19:K21" si="3">I19+J19</f>
        <v>39.96800000000011</v>
      </c>
    </row>
    <row r="20" spans="1:11" ht="27.6">
      <c r="A20" s="30">
        <v>2</v>
      </c>
      <c r="B20" s="31" t="s">
        <v>143</v>
      </c>
      <c r="C20" s="42">
        <v>0.94</v>
      </c>
      <c r="D20" s="42"/>
      <c r="E20" s="42">
        <f t="shared" si="0"/>
        <v>0.94</v>
      </c>
      <c r="F20" s="42">
        <v>0.94</v>
      </c>
      <c r="G20" s="42"/>
      <c r="H20" s="42">
        <f>F20+G20</f>
        <v>0.94</v>
      </c>
      <c r="I20" s="42">
        <f t="shared" si="1"/>
        <v>0</v>
      </c>
      <c r="J20" s="42">
        <f t="shared" si="2"/>
        <v>0</v>
      </c>
      <c r="K20" s="42">
        <f t="shared" si="3"/>
        <v>0</v>
      </c>
    </row>
    <row r="21" spans="1:11" ht="41.4">
      <c r="A21" s="30">
        <v>3</v>
      </c>
      <c r="B21" s="31" t="s">
        <v>144</v>
      </c>
      <c r="C21" s="42">
        <v>114.917</v>
      </c>
      <c r="D21" s="42">
        <v>250.97399999999999</v>
      </c>
      <c r="E21" s="42">
        <f t="shared" si="0"/>
        <v>365.89099999999996</v>
      </c>
      <c r="F21" s="42">
        <v>114.916</v>
      </c>
      <c r="G21" s="42">
        <v>250.97300000000001</v>
      </c>
      <c r="H21" s="42">
        <f>F21+G21</f>
        <v>365.88900000000001</v>
      </c>
      <c r="I21" s="42">
        <f t="shared" si="1"/>
        <v>-1.0000000000047748E-3</v>
      </c>
      <c r="J21" s="42">
        <f t="shared" si="2"/>
        <v>-9.9999999997635314E-4</v>
      </c>
      <c r="K21" s="42">
        <f t="shared" si="3"/>
        <v>-1.999999999981128E-3</v>
      </c>
    </row>
    <row r="22" spans="1:11" ht="21.6" customHeight="1">
      <c r="A22" s="64" t="s">
        <v>140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</row>
    <row r="23" spans="1:11" ht="36">
      <c r="A23" s="11" t="s">
        <v>7</v>
      </c>
      <c r="B23" s="11" t="s">
        <v>8</v>
      </c>
      <c r="C23" s="7" t="s">
        <v>82</v>
      </c>
      <c r="D23" s="7" t="s">
        <v>83</v>
      </c>
      <c r="E23" s="7" t="s">
        <v>84</v>
      </c>
    </row>
    <row r="24" spans="1:11" ht="15.6">
      <c r="A24" s="11" t="s">
        <v>5</v>
      </c>
      <c r="B24" s="11" t="s">
        <v>10</v>
      </c>
      <c r="C24" s="11" t="s">
        <v>11</v>
      </c>
      <c r="D24" s="43">
        <f>D26+D27</f>
        <v>13.686999999999999</v>
      </c>
      <c r="E24" s="11" t="s">
        <v>11</v>
      </c>
    </row>
    <row r="25" spans="1:11" ht="15.6">
      <c r="A25" s="11"/>
      <c r="B25" s="11" t="s">
        <v>12</v>
      </c>
      <c r="C25" s="11"/>
      <c r="D25" s="44"/>
      <c r="E25" s="11"/>
    </row>
    <row r="26" spans="1:11" ht="15.6">
      <c r="A26" s="11" t="s">
        <v>13</v>
      </c>
      <c r="B26" s="11" t="s">
        <v>14</v>
      </c>
      <c r="C26" s="11" t="s">
        <v>11</v>
      </c>
      <c r="D26" s="43">
        <v>13.686999999999999</v>
      </c>
      <c r="E26" s="11" t="s">
        <v>11</v>
      </c>
    </row>
    <row r="27" spans="1:11" ht="15.6">
      <c r="A27" s="11" t="s">
        <v>15</v>
      </c>
      <c r="B27" s="11" t="s">
        <v>16</v>
      </c>
      <c r="C27" s="11" t="s">
        <v>11</v>
      </c>
      <c r="D27" s="44"/>
      <c r="E27" s="11" t="s">
        <v>11</v>
      </c>
    </row>
    <row r="28" spans="1:11" ht="61.2" customHeight="1">
      <c r="A28" s="60" t="s">
        <v>166</v>
      </c>
      <c r="B28" s="51"/>
      <c r="C28" s="51"/>
      <c r="D28" s="51"/>
      <c r="E28" s="51"/>
    </row>
    <row r="29" spans="1:11" ht="15.6">
      <c r="A29" s="11" t="s">
        <v>17</v>
      </c>
      <c r="B29" s="11" t="s">
        <v>18</v>
      </c>
      <c r="C29" s="42">
        <f>C31+C34</f>
        <v>302.62799999999999</v>
      </c>
      <c r="D29" s="42">
        <f>D31+D34</f>
        <v>300.93600000000004</v>
      </c>
      <c r="E29" s="42">
        <f t="shared" ref="E29" si="4">SUM(E31:E34)</f>
        <v>-1.6919999999999789</v>
      </c>
    </row>
    <row r="30" spans="1:11" ht="15.6">
      <c r="A30" s="11"/>
      <c r="B30" s="11" t="s">
        <v>12</v>
      </c>
      <c r="C30" s="42"/>
      <c r="D30" s="42"/>
      <c r="E30" s="42"/>
    </row>
    <row r="31" spans="1:11" ht="15.6">
      <c r="A31" s="11" t="s">
        <v>19</v>
      </c>
      <c r="B31" s="11" t="s">
        <v>14</v>
      </c>
      <c r="C31" s="42">
        <f>29.19+22.464</f>
        <v>51.653999999999996</v>
      </c>
      <c r="D31" s="42">
        <f>27.499+22.464</f>
        <v>49.962999999999994</v>
      </c>
      <c r="E31" s="42">
        <f>D31-C31</f>
        <v>-1.6910000000000025</v>
      </c>
    </row>
    <row r="32" spans="1:11" ht="15.6">
      <c r="A32" s="11" t="s">
        <v>20</v>
      </c>
      <c r="B32" s="11" t="s">
        <v>21</v>
      </c>
      <c r="C32" s="42"/>
      <c r="D32" s="42"/>
      <c r="E32" s="42">
        <f t="shared" ref="E32:E34" si="5">D32-C32</f>
        <v>0</v>
      </c>
    </row>
    <row r="33" spans="1:11" ht="15.6">
      <c r="A33" s="11" t="s">
        <v>22</v>
      </c>
      <c r="B33" s="11" t="s">
        <v>23</v>
      </c>
      <c r="C33" s="42"/>
      <c r="D33" s="42"/>
      <c r="E33" s="42">
        <f t="shared" si="5"/>
        <v>0</v>
      </c>
    </row>
    <row r="34" spans="1:11" ht="15.6">
      <c r="A34" s="11" t="s">
        <v>24</v>
      </c>
      <c r="B34" s="11" t="s">
        <v>25</v>
      </c>
      <c r="C34" s="42">
        <f>250.974</f>
        <v>250.97399999999999</v>
      </c>
      <c r="D34" s="42">
        <f>250.973</f>
        <v>250.97300000000001</v>
      </c>
      <c r="E34" s="42">
        <f t="shared" si="5"/>
        <v>-9.9999999997635314E-4</v>
      </c>
    </row>
    <row r="35" spans="1:11" ht="45" customHeight="1">
      <c r="A35" s="60" t="s">
        <v>145</v>
      </c>
      <c r="B35" s="51"/>
      <c r="C35" s="51"/>
      <c r="D35" s="51"/>
      <c r="E35" s="51"/>
    </row>
    <row r="36" spans="1:11" ht="15.6">
      <c r="A36" s="11" t="s">
        <v>26</v>
      </c>
      <c r="B36" s="11" t="s">
        <v>27</v>
      </c>
      <c r="C36" s="11" t="s">
        <v>11</v>
      </c>
      <c r="D36" s="43">
        <f>D38+D39</f>
        <v>6.1870000000000003</v>
      </c>
      <c r="E36" s="16" t="s">
        <v>11</v>
      </c>
    </row>
    <row r="37" spans="1:11" ht="15.6">
      <c r="A37" s="11"/>
      <c r="B37" s="11" t="s">
        <v>12</v>
      </c>
      <c r="C37" s="11"/>
      <c r="D37" s="43"/>
      <c r="E37" s="16"/>
    </row>
    <row r="38" spans="1:11" ht="15.6">
      <c r="A38" s="11" t="s">
        <v>28</v>
      </c>
      <c r="B38" s="11" t="s">
        <v>14</v>
      </c>
      <c r="C38" s="11" t="s">
        <v>11</v>
      </c>
      <c r="D38" s="43">
        <f>4.134+2.053</f>
        <v>6.1870000000000003</v>
      </c>
      <c r="E38" s="16" t="s">
        <v>11</v>
      </c>
    </row>
    <row r="39" spans="1:11" ht="15.6">
      <c r="A39" s="11" t="s">
        <v>29</v>
      </c>
      <c r="B39" s="11" t="s">
        <v>25</v>
      </c>
      <c r="C39" s="11" t="s">
        <v>11</v>
      </c>
      <c r="D39" s="43"/>
      <c r="E39" s="16" t="s">
        <v>11</v>
      </c>
    </row>
    <row r="41" spans="1:11" ht="16.2" customHeight="1">
      <c r="A41" s="64" t="s">
        <v>85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</row>
    <row r="43" spans="1:11">
      <c r="A43" s="51" t="s">
        <v>7</v>
      </c>
      <c r="B43" s="51" t="s">
        <v>8</v>
      </c>
      <c r="C43" s="66" t="s">
        <v>30</v>
      </c>
      <c r="D43" s="67"/>
      <c r="E43" s="68"/>
      <c r="F43" s="51" t="s">
        <v>31</v>
      </c>
      <c r="G43" s="51"/>
      <c r="H43" s="51"/>
      <c r="I43" s="51" t="s">
        <v>9</v>
      </c>
      <c r="J43" s="51"/>
      <c r="K43" s="51"/>
    </row>
    <row r="44" spans="1:11" ht="22.95" customHeight="1">
      <c r="A44" s="51"/>
      <c r="B44" s="51"/>
      <c r="C44" s="4" t="s">
        <v>107</v>
      </c>
      <c r="D44" s="4" t="s">
        <v>106</v>
      </c>
      <c r="E44" s="4" t="s">
        <v>69</v>
      </c>
      <c r="F44" s="4" t="s">
        <v>108</v>
      </c>
      <c r="G44" s="4" t="s">
        <v>106</v>
      </c>
      <c r="H44" s="4" t="s">
        <v>69</v>
      </c>
      <c r="I44" s="4" t="s">
        <v>108</v>
      </c>
      <c r="J44" s="4" t="s">
        <v>109</v>
      </c>
      <c r="K44" s="4" t="s">
        <v>69</v>
      </c>
    </row>
    <row r="45" spans="1:11" s="8" customFormat="1" ht="13.8">
      <c r="A45" s="23" t="s">
        <v>86</v>
      </c>
      <c r="B45" s="23" t="s">
        <v>87</v>
      </c>
      <c r="C45" s="49"/>
      <c r="D45" s="49"/>
      <c r="E45" s="49"/>
      <c r="F45" s="49"/>
      <c r="G45" s="49"/>
      <c r="H45" s="49"/>
      <c r="I45" s="49"/>
      <c r="J45" s="49"/>
      <c r="K45" s="49"/>
    </row>
    <row r="46" spans="1:11" ht="15.6" customHeight="1">
      <c r="A46" s="25"/>
      <c r="B46" s="19" t="s">
        <v>121</v>
      </c>
      <c r="C46" s="26">
        <v>1</v>
      </c>
      <c r="D46" s="26"/>
      <c r="E46" s="26">
        <f t="shared" ref="E46" si="6">C46+D46</f>
        <v>1</v>
      </c>
      <c r="F46" s="26">
        <v>1</v>
      </c>
      <c r="G46" s="26"/>
      <c r="H46" s="26">
        <f t="shared" ref="H46" si="7">F46+G46</f>
        <v>1</v>
      </c>
      <c r="I46" s="26">
        <f t="shared" ref="I46" si="8">F46-C46</f>
        <v>0</v>
      </c>
      <c r="J46" s="26">
        <f t="shared" ref="J46" si="9">G46-D46</f>
        <v>0</v>
      </c>
      <c r="K46" s="26">
        <f t="shared" ref="K46" si="10">I46+J46</f>
        <v>0</v>
      </c>
    </row>
    <row r="47" spans="1:11" ht="25.2" customHeight="1">
      <c r="A47" s="25"/>
      <c r="B47" s="21" t="s">
        <v>122</v>
      </c>
      <c r="C47" s="26">
        <f>C48+C49+C50</f>
        <v>35</v>
      </c>
      <c r="D47" s="26"/>
      <c r="E47" s="26">
        <f t="shared" ref="E47:E48" si="11">C47+D47</f>
        <v>35</v>
      </c>
      <c r="F47" s="26">
        <f>F48+F49+F50</f>
        <v>33.5</v>
      </c>
      <c r="G47" s="26"/>
      <c r="H47" s="26">
        <f t="shared" ref="H47:H48" si="12">F47+G47</f>
        <v>33.5</v>
      </c>
      <c r="I47" s="26">
        <f t="shared" ref="I47:I48" si="13">F47-C47</f>
        <v>-1.5</v>
      </c>
      <c r="J47" s="26">
        <f t="shared" ref="J47:J48" si="14">G47-D47</f>
        <v>0</v>
      </c>
      <c r="K47" s="26">
        <f t="shared" ref="K47:K48" si="15">I47+J47</f>
        <v>-1.5</v>
      </c>
    </row>
    <row r="48" spans="1:11" ht="27.6">
      <c r="A48" s="25"/>
      <c r="B48" s="21" t="s">
        <v>123</v>
      </c>
      <c r="C48" s="26">
        <v>5</v>
      </c>
      <c r="D48" s="26"/>
      <c r="E48" s="26">
        <f t="shared" si="11"/>
        <v>5</v>
      </c>
      <c r="F48" s="26">
        <v>5</v>
      </c>
      <c r="G48" s="26"/>
      <c r="H48" s="26">
        <f t="shared" si="12"/>
        <v>5</v>
      </c>
      <c r="I48" s="26">
        <f t="shared" si="13"/>
        <v>0</v>
      </c>
      <c r="J48" s="26">
        <f t="shared" si="14"/>
        <v>0</v>
      </c>
      <c r="K48" s="26">
        <f t="shared" si="15"/>
        <v>0</v>
      </c>
    </row>
    <row r="49" spans="1:11" ht="27.6">
      <c r="A49" s="25"/>
      <c r="B49" s="21" t="s">
        <v>124</v>
      </c>
      <c r="C49" s="26">
        <v>24.5</v>
      </c>
      <c r="D49" s="26"/>
      <c r="E49" s="26">
        <f>C49+D49</f>
        <v>24.5</v>
      </c>
      <c r="F49" s="26">
        <v>23.5</v>
      </c>
      <c r="G49" s="26"/>
      <c r="H49" s="26">
        <f>F49+G49</f>
        <v>23.5</v>
      </c>
      <c r="I49" s="26">
        <f>F49-C49</f>
        <v>-1</v>
      </c>
      <c r="J49" s="26">
        <f>G49-D49</f>
        <v>0</v>
      </c>
      <c r="K49" s="26">
        <f>I49+J49</f>
        <v>-1</v>
      </c>
    </row>
    <row r="50" spans="1:11" ht="41.4">
      <c r="A50" s="25"/>
      <c r="B50" s="21" t="s">
        <v>117</v>
      </c>
      <c r="C50" s="26">
        <v>5.5</v>
      </c>
      <c r="D50" s="26"/>
      <c r="E50" s="26">
        <f t="shared" ref="E50" si="16">C50+D50</f>
        <v>5.5</v>
      </c>
      <c r="F50" s="26">
        <v>5</v>
      </c>
      <c r="G50" s="26"/>
      <c r="H50" s="26">
        <f t="shared" ref="H50" si="17">F50+G50</f>
        <v>5</v>
      </c>
      <c r="I50" s="26">
        <f t="shared" ref="I50" si="18">F50-C50</f>
        <v>-0.5</v>
      </c>
      <c r="J50" s="26">
        <f t="shared" ref="J50" si="19">G50-D50</f>
        <v>0</v>
      </c>
      <c r="K50" s="26">
        <f t="shared" ref="K50" si="20">I50+J50</f>
        <v>-0.5</v>
      </c>
    </row>
    <row r="51" spans="1:11" ht="27.6">
      <c r="A51" s="29"/>
      <c r="B51" s="21" t="s">
        <v>146</v>
      </c>
      <c r="C51" s="37">
        <v>0.94</v>
      </c>
      <c r="D51" s="37"/>
      <c r="E51" s="37">
        <f t="shared" ref="E51:E52" si="21">C51+D51</f>
        <v>0.94</v>
      </c>
      <c r="F51" s="37">
        <v>0.94</v>
      </c>
      <c r="G51" s="37"/>
      <c r="H51" s="37">
        <f t="shared" ref="H51:H52" si="22">F51+G51</f>
        <v>0.94</v>
      </c>
      <c r="I51" s="37">
        <f t="shared" ref="I51:I52" si="23">F51-C51</f>
        <v>0</v>
      </c>
      <c r="J51" s="37">
        <f t="shared" ref="J51:J52" si="24">G51-D51</f>
        <v>0</v>
      </c>
      <c r="K51" s="37">
        <f t="shared" ref="K51:K52" si="25">I51+J51</f>
        <v>0</v>
      </c>
    </row>
    <row r="52" spans="1:11" ht="27.6">
      <c r="A52" s="29"/>
      <c r="B52" s="21" t="s">
        <v>147</v>
      </c>
      <c r="C52" s="37">
        <v>114.917</v>
      </c>
      <c r="D52" s="37">
        <v>250.97399999999999</v>
      </c>
      <c r="E52" s="37">
        <f t="shared" si="21"/>
        <v>365.89099999999996</v>
      </c>
      <c r="F52" s="37">
        <v>114.916</v>
      </c>
      <c r="G52" s="37">
        <v>250.97300000000001</v>
      </c>
      <c r="H52" s="37">
        <f t="shared" si="22"/>
        <v>365.88900000000001</v>
      </c>
      <c r="I52" s="37">
        <f t="shared" si="23"/>
        <v>-1.0000000000047748E-3</v>
      </c>
      <c r="J52" s="37">
        <f t="shared" si="24"/>
        <v>-9.9999999997635314E-4</v>
      </c>
      <c r="K52" s="37">
        <f t="shared" si="25"/>
        <v>-1.999999999981128E-3</v>
      </c>
    </row>
    <row r="53" spans="1:11" ht="25.95" customHeight="1">
      <c r="A53" s="50" t="s">
        <v>148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4" spans="1:11" s="8" customFormat="1" ht="13.8">
      <c r="A54" s="23" t="s">
        <v>88</v>
      </c>
      <c r="B54" s="23" t="s">
        <v>89</v>
      </c>
      <c r="C54" s="49"/>
      <c r="D54" s="49"/>
      <c r="E54" s="49"/>
      <c r="F54" s="49"/>
      <c r="G54" s="49"/>
      <c r="H54" s="49"/>
      <c r="I54" s="49"/>
      <c r="J54" s="49"/>
      <c r="K54" s="49"/>
    </row>
    <row r="55" spans="1:11" ht="13.8">
      <c r="A55" s="25"/>
      <c r="B55" s="19" t="s">
        <v>125</v>
      </c>
      <c r="C55" s="26">
        <v>17</v>
      </c>
      <c r="D55" s="26"/>
      <c r="E55" s="26">
        <f>C55+D55</f>
        <v>17</v>
      </c>
      <c r="F55" s="26">
        <v>17.600000000000001</v>
      </c>
      <c r="G55" s="26"/>
      <c r="H55" s="26">
        <f>F55+G55</f>
        <v>17.600000000000001</v>
      </c>
      <c r="I55" s="26">
        <f>F55-C55</f>
        <v>0.60000000000000142</v>
      </c>
      <c r="J55" s="26">
        <f>G55-D55</f>
        <v>0</v>
      </c>
      <c r="K55" s="26">
        <f>I55+J55</f>
        <v>0.60000000000000142</v>
      </c>
    </row>
    <row r="56" spans="1:11" ht="16.2" customHeight="1">
      <c r="A56" s="25"/>
      <c r="B56" s="19" t="s">
        <v>127</v>
      </c>
      <c r="C56" s="26"/>
      <c r="D56" s="26">
        <v>221.05</v>
      </c>
      <c r="E56" s="26">
        <f t="shared" ref="E56:E57" si="26">C56+D56</f>
        <v>221.05</v>
      </c>
      <c r="F56" s="26"/>
      <c r="G56" s="26">
        <v>221.05</v>
      </c>
      <c r="H56" s="26">
        <f t="shared" ref="H56:H57" si="27">F56+G56</f>
        <v>221.05</v>
      </c>
      <c r="I56" s="26">
        <f t="shared" ref="I56:I57" si="28">F56-C56</f>
        <v>0</v>
      </c>
      <c r="J56" s="26">
        <f t="shared" ref="J56:J57" si="29">G56-D56</f>
        <v>0</v>
      </c>
      <c r="K56" s="26">
        <f t="shared" ref="K56:K57" si="30">I56+J56</f>
        <v>0</v>
      </c>
    </row>
    <row r="57" spans="1:11" ht="13.8">
      <c r="A57" s="25"/>
      <c r="B57" s="19" t="s">
        <v>130</v>
      </c>
      <c r="C57" s="26"/>
      <c r="D57" s="26">
        <v>1399.85</v>
      </c>
      <c r="E57" s="26">
        <f t="shared" si="26"/>
        <v>1399.85</v>
      </c>
      <c r="F57" s="26"/>
      <c r="G57" s="26">
        <v>1327.48</v>
      </c>
      <c r="H57" s="26">
        <f t="shared" si="27"/>
        <v>1327.48</v>
      </c>
      <c r="I57" s="26">
        <f t="shared" si="28"/>
        <v>0</v>
      </c>
      <c r="J57" s="26">
        <f t="shared" si="29"/>
        <v>-72.369999999999891</v>
      </c>
      <c r="K57" s="26">
        <f t="shared" si="30"/>
        <v>-72.369999999999891</v>
      </c>
    </row>
    <row r="58" spans="1:11" ht="13.8">
      <c r="A58" s="25"/>
      <c r="B58" s="19" t="s">
        <v>131</v>
      </c>
      <c r="C58" s="26"/>
      <c r="D58" s="26">
        <v>1040.3900000000001</v>
      </c>
      <c r="E58" s="26">
        <f>C58+D58</f>
        <v>1040.3900000000001</v>
      </c>
      <c r="F58" s="26"/>
      <c r="G58" s="26">
        <v>1040.03</v>
      </c>
      <c r="H58" s="26">
        <f>F58+G58</f>
        <v>1040.03</v>
      </c>
      <c r="I58" s="26">
        <f>F58-C58</f>
        <v>0</v>
      </c>
      <c r="J58" s="26">
        <f>G58-D58</f>
        <v>-0.36000000000012733</v>
      </c>
      <c r="K58" s="26">
        <f>I58+J58</f>
        <v>-0.36000000000012733</v>
      </c>
    </row>
    <row r="59" spans="1:11" ht="27.6">
      <c r="A59" s="25"/>
      <c r="B59" s="19" t="s">
        <v>128</v>
      </c>
      <c r="C59" s="26"/>
      <c r="D59" s="26">
        <v>91.4</v>
      </c>
      <c r="E59" s="26">
        <f t="shared" ref="E59:E60" si="31">C59+D59</f>
        <v>91.4</v>
      </c>
      <c r="F59" s="26"/>
      <c r="G59" s="26">
        <v>90.1</v>
      </c>
      <c r="H59" s="26">
        <f t="shared" ref="H59:H60" si="32">F59+G59</f>
        <v>90.1</v>
      </c>
      <c r="I59" s="26">
        <f t="shared" ref="I59:I60" si="33">F59-C59</f>
        <v>0</v>
      </c>
      <c r="J59" s="26">
        <f t="shared" ref="J59:J60" si="34">G59-D59</f>
        <v>-1.3000000000000114</v>
      </c>
      <c r="K59" s="26">
        <f t="shared" ref="K59:K60" si="35">I59+J59</f>
        <v>-1.3000000000000114</v>
      </c>
    </row>
    <row r="60" spans="1:11" ht="27.6">
      <c r="A60" s="25"/>
      <c r="B60" s="19" t="s">
        <v>132</v>
      </c>
      <c r="C60" s="26"/>
      <c r="D60" s="26">
        <v>140.43</v>
      </c>
      <c r="E60" s="26">
        <f t="shared" si="31"/>
        <v>140.43</v>
      </c>
      <c r="F60" s="26"/>
      <c r="G60" s="26">
        <v>66.900000000000006</v>
      </c>
      <c r="H60" s="26">
        <f t="shared" si="32"/>
        <v>66.900000000000006</v>
      </c>
      <c r="I60" s="26">
        <f t="shared" si="33"/>
        <v>0</v>
      </c>
      <c r="J60" s="26">
        <f t="shared" si="34"/>
        <v>-73.53</v>
      </c>
      <c r="K60" s="26">
        <f t="shared" si="35"/>
        <v>-73.53</v>
      </c>
    </row>
    <row r="61" spans="1:11" ht="13.8">
      <c r="A61" s="25"/>
      <c r="B61" s="19" t="s">
        <v>131</v>
      </c>
      <c r="C61" s="26"/>
      <c r="D61" s="26">
        <v>22.46</v>
      </c>
      <c r="E61" s="26">
        <f t="shared" ref="E61" si="36">C61+D61</f>
        <v>22.46</v>
      </c>
      <c r="F61" s="26"/>
      <c r="G61" s="26">
        <v>20.96</v>
      </c>
      <c r="H61" s="26">
        <f t="shared" ref="H61" si="37">F61+G61</f>
        <v>20.96</v>
      </c>
      <c r="I61" s="26">
        <f t="shared" ref="I61" si="38">F61-C61</f>
        <v>0</v>
      </c>
      <c r="J61" s="26">
        <f t="shared" ref="J61" si="39">G61-D61</f>
        <v>-1.5</v>
      </c>
      <c r="K61" s="26">
        <f t="shared" ref="K61" si="40">I61+J61</f>
        <v>-1.5</v>
      </c>
    </row>
    <row r="62" spans="1:11" ht="31.2" customHeight="1">
      <c r="A62" s="25"/>
      <c r="B62" s="19" t="s">
        <v>129</v>
      </c>
      <c r="C62" s="26"/>
      <c r="D62" s="26">
        <v>3</v>
      </c>
      <c r="E62" s="26">
        <f>C62+D62</f>
        <v>3</v>
      </c>
      <c r="F62" s="26"/>
      <c r="G62" s="26">
        <v>1.7</v>
      </c>
      <c r="H62" s="26">
        <f>F62+G62</f>
        <v>1.7</v>
      </c>
      <c r="I62" s="26">
        <f>F62-C62</f>
        <v>0</v>
      </c>
      <c r="J62" s="26">
        <f>G62-D62</f>
        <v>-1.3</v>
      </c>
      <c r="K62" s="26">
        <f>I62+J62</f>
        <v>-1.3</v>
      </c>
    </row>
    <row r="63" spans="1:11" ht="30" customHeight="1">
      <c r="A63" s="25"/>
      <c r="B63" s="19" t="s">
        <v>133</v>
      </c>
      <c r="C63" s="26"/>
      <c r="D63" s="26">
        <v>2.86</v>
      </c>
      <c r="E63" s="26">
        <f t="shared" ref="E63" si="41">C63+D63</f>
        <v>2.86</v>
      </c>
      <c r="F63" s="26"/>
      <c r="G63" s="26">
        <v>1.72</v>
      </c>
      <c r="H63" s="26">
        <f t="shared" ref="H63" si="42">F63+G63</f>
        <v>1.72</v>
      </c>
      <c r="I63" s="26">
        <f t="shared" ref="I63" si="43">F63-C63</f>
        <v>0</v>
      </c>
      <c r="J63" s="26">
        <f t="shared" ref="J63" si="44">G63-D63</f>
        <v>-1.1399999999999999</v>
      </c>
      <c r="K63" s="26">
        <f t="shared" ref="K63" si="45">I63+J63</f>
        <v>-1.1399999999999999</v>
      </c>
    </row>
    <row r="64" spans="1:11" ht="18" customHeight="1">
      <c r="A64" s="25"/>
      <c r="B64" s="19" t="s">
        <v>131</v>
      </c>
      <c r="C64" s="26"/>
      <c r="D64" s="26">
        <v>2.86</v>
      </c>
      <c r="E64" s="26">
        <f t="shared" ref="E64:E67" si="46">C64+D64</f>
        <v>2.86</v>
      </c>
      <c r="F64" s="26"/>
      <c r="G64" s="26">
        <v>1.72</v>
      </c>
      <c r="H64" s="26">
        <f t="shared" ref="H64:H65" si="47">F64+G64</f>
        <v>1.72</v>
      </c>
      <c r="I64" s="26">
        <f t="shared" ref="I64:J65" si="48">F64-C64</f>
        <v>0</v>
      </c>
      <c r="J64" s="26">
        <f t="shared" si="48"/>
        <v>-1.1399999999999999</v>
      </c>
      <c r="K64" s="26">
        <f t="shared" ref="K64" si="49">I64+J64</f>
        <v>-1.1399999999999999</v>
      </c>
    </row>
    <row r="65" spans="1:11" ht="18.600000000000001" customHeight="1">
      <c r="A65" s="25"/>
      <c r="B65" s="19" t="s">
        <v>126</v>
      </c>
      <c r="C65" s="26">
        <v>393000</v>
      </c>
      <c r="D65" s="26"/>
      <c r="E65" s="26">
        <f t="shared" si="46"/>
        <v>393000</v>
      </c>
      <c r="F65" s="26">
        <v>397880</v>
      </c>
      <c r="G65" s="26"/>
      <c r="H65" s="26">
        <f t="shared" si="47"/>
        <v>397880</v>
      </c>
      <c r="I65" s="26">
        <f t="shared" si="48"/>
        <v>4880</v>
      </c>
      <c r="J65" s="26">
        <f t="shared" ref="J65" si="50">G65-D65</f>
        <v>0</v>
      </c>
      <c r="K65" s="26">
        <f t="shared" ref="K65" si="51">I65+J65</f>
        <v>4880</v>
      </c>
    </row>
    <row r="66" spans="1:11" ht="27.6">
      <c r="A66" s="29"/>
      <c r="B66" s="19" t="s">
        <v>149</v>
      </c>
      <c r="C66" s="34">
        <v>0.94</v>
      </c>
      <c r="D66" s="34"/>
      <c r="E66" s="34">
        <f t="shared" si="46"/>
        <v>0.94</v>
      </c>
      <c r="F66" s="34">
        <v>0.94</v>
      </c>
      <c r="G66" s="34"/>
      <c r="H66" s="34">
        <f t="shared" ref="H66:H67" si="52">F66+G66</f>
        <v>0.94</v>
      </c>
      <c r="I66" s="34">
        <f t="shared" ref="I66:I67" si="53">F66-C66</f>
        <v>0</v>
      </c>
      <c r="J66" s="34">
        <f t="shared" ref="J66:J67" si="54">G66-D66</f>
        <v>0</v>
      </c>
      <c r="K66" s="34">
        <f t="shared" ref="K66:K67" si="55">I66+J66</f>
        <v>0</v>
      </c>
    </row>
    <row r="67" spans="1:11" ht="27.6">
      <c r="A67" s="29"/>
      <c r="B67" s="19" t="s">
        <v>151</v>
      </c>
      <c r="C67" s="30">
        <v>2</v>
      </c>
      <c r="D67" s="30">
        <v>2</v>
      </c>
      <c r="E67" s="30">
        <f t="shared" si="46"/>
        <v>4</v>
      </c>
      <c r="F67" s="30">
        <v>2</v>
      </c>
      <c r="G67" s="30">
        <v>2</v>
      </c>
      <c r="H67" s="30">
        <f t="shared" si="52"/>
        <v>4</v>
      </c>
      <c r="I67" s="30">
        <f t="shared" si="53"/>
        <v>0</v>
      </c>
      <c r="J67" s="30">
        <f t="shared" si="54"/>
        <v>0</v>
      </c>
      <c r="K67" s="30">
        <f t="shared" si="55"/>
        <v>0</v>
      </c>
    </row>
    <row r="68" spans="1:11" ht="55.5" customHeight="1">
      <c r="A68" s="60" t="s">
        <v>150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</row>
    <row r="69" spans="1:11" s="8" customFormat="1" ht="13.8">
      <c r="A69" s="23" t="s">
        <v>90</v>
      </c>
      <c r="B69" s="23" t="s">
        <v>91</v>
      </c>
      <c r="C69" s="49"/>
      <c r="D69" s="49"/>
      <c r="E69" s="49"/>
      <c r="F69" s="49"/>
      <c r="G69" s="49"/>
      <c r="H69" s="49"/>
      <c r="I69" s="49"/>
      <c r="J69" s="49"/>
      <c r="K69" s="49"/>
    </row>
    <row r="70" spans="1:11" ht="27.6">
      <c r="A70" s="25"/>
      <c r="B70" s="20" t="s">
        <v>134</v>
      </c>
      <c r="C70" s="26">
        <v>11229</v>
      </c>
      <c r="D70" s="26"/>
      <c r="E70" s="26">
        <f t="shared" ref="E70:E72" si="56">C70+D70</f>
        <v>11229</v>
      </c>
      <c r="F70" s="26">
        <v>11877</v>
      </c>
      <c r="G70" s="26"/>
      <c r="H70" s="26">
        <f t="shared" ref="H70:H72" si="57">F70+G70</f>
        <v>11877</v>
      </c>
      <c r="I70" s="26">
        <f t="shared" ref="I70:I72" si="58">F70-C70</f>
        <v>648</v>
      </c>
      <c r="J70" s="26">
        <f t="shared" ref="J70:J72" si="59">G70-D70</f>
        <v>0</v>
      </c>
      <c r="K70" s="26">
        <f t="shared" ref="K70:K72" si="60">I70+J70</f>
        <v>648</v>
      </c>
    </row>
    <row r="71" spans="1:11" ht="27.6">
      <c r="A71" s="25"/>
      <c r="B71" s="20" t="s">
        <v>171</v>
      </c>
      <c r="C71" s="33">
        <v>0.2</v>
      </c>
      <c r="D71" s="33">
        <v>0.02</v>
      </c>
      <c r="E71" s="33">
        <f t="shared" si="56"/>
        <v>0.22</v>
      </c>
      <c r="F71" s="33">
        <v>0.2</v>
      </c>
      <c r="G71" s="33">
        <v>0.02</v>
      </c>
      <c r="H71" s="33">
        <f t="shared" si="57"/>
        <v>0.22</v>
      </c>
      <c r="I71" s="33">
        <f t="shared" si="58"/>
        <v>0</v>
      </c>
      <c r="J71" s="33">
        <f t="shared" si="59"/>
        <v>0</v>
      </c>
      <c r="K71" s="33">
        <f t="shared" si="60"/>
        <v>0</v>
      </c>
    </row>
    <row r="72" spans="1:11" ht="27.6">
      <c r="A72" s="25"/>
      <c r="B72" s="19" t="s">
        <v>152</v>
      </c>
      <c r="C72" s="33"/>
      <c r="D72" s="33">
        <v>0.48</v>
      </c>
      <c r="E72" s="33">
        <f t="shared" si="56"/>
        <v>0.48</v>
      </c>
      <c r="F72" s="33"/>
      <c r="G72" s="33">
        <v>0.74</v>
      </c>
      <c r="H72" s="33">
        <f t="shared" si="57"/>
        <v>0.74</v>
      </c>
      <c r="I72" s="33">
        <f t="shared" si="58"/>
        <v>0</v>
      </c>
      <c r="J72" s="33">
        <f t="shared" si="59"/>
        <v>0.26</v>
      </c>
      <c r="K72" s="33">
        <f t="shared" si="60"/>
        <v>0.26</v>
      </c>
    </row>
    <row r="73" spans="1:11" ht="31.5" customHeight="1">
      <c r="A73" s="29"/>
      <c r="B73" s="19" t="s">
        <v>167</v>
      </c>
      <c r="C73" s="34">
        <v>57.459000000000003</v>
      </c>
      <c r="D73" s="34">
        <v>125.48699999999999</v>
      </c>
      <c r="E73" s="34">
        <v>91.472999999999999</v>
      </c>
      <c r="F73" s="34">
        <v>57.457999999999998</v>
      </c>
      <c r="G73" s="34">
        <v>125.48699999999999</v>
      </c>
      <c r="H73" s="34">
        <v>91.471999999999994</v>
      </c>
      <c r="I73" s="34">
        <f t="shared" ref="I73" si="61">F73-C73</f>
        <v>-1.0000000000047748E-3</v>
      </c>
      <c r="J73" s="34">
        <f t="shared" ref="J73" si="62">G73-D73</f>
        <v>0</v>
      </c>
      <c r="K73" s="34">
        <f t="shared" ref="K73" si="63">I73+J73</f>
        <v>-1.0000000000047748E-3</v>
      </c>
    </row>
    <row r="74" spans="1:11" ht="49.95" customHeight="1">
      <c r="A74" s="60" t="s">
        <v>168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</row>
    <row r="75" spans="1:11" s="8" customFormat="1" ht="13.8">
      <c r="A75" s="23">
        <v>4</v>
      </c>
      <c r="B75" s="24" t="s">
        <v>115</v>
      </c>
      <c r="C75" s="49"/>
      <c r="D75" s="49"/>
      <c r="E75" s="49"/>
      <c r="F75" s="49"/>
      <c r="G75" s="49"/>
      <c r="H75" s="49"/>
      <c r="I75" s="49"/>
      <c r="J75" s="49"/>
      <c r="K75" s="49"/>
    </row>
    <row r="76" spans="1:11" ht="69">
      <c r="A76" s="25"/>
      <c r="B76" s="22" t="s">
        <v>135</v>
      </c>
      <c r="C76" s="26"/>
      <c r="D76" s="26">
        <v>79.069999999999993</v>
      </c>
      <c r="E76" s="26">
        <f t="shared" ref="E76:E78" si="64">C76+D76</f>
        <v>79.069999999999993</v>
      </c>
      <c r="F76" s="26"/>
      <c r="G76" s="26">
        <v>76.75</v>
      </c>
      <c r="H76" s="26">
        <f t="shared" ref="H76:H77" si="65">F76+G76</f>
        <v>76.75</v>
      </c>
      <c r="I76" s="26">
        <f t="shared" ref="I76:I77" si="66">F76-C76</f>
        <v>0</v>
      </c>
      <c r="J76" s="26">
        <f t="shared" ref="J76:J77" si="67">G76-D76</f>
        <v>-2.3199999999999932</v>
      </c>
      <c r="K76" s="26">
        <f t="shared" ref="K76:K77" si="68">I76+J76</f>
        <v>-2.3199999999999932</v>
      </c>
    </row>
    <row r="77" spans="1:11" ht="55.2">
      <c r="A77" s="25"/>
      <c r="B77" s="22" t="s">
        <v>136</v>
      </c>
      <c r="C77" s="26">
        <v>98.77</v>
      </c>
      <c r="D77" s="26"/>
      <c r="E77" s="26">
        <f t="shared" si="64"/>
        <v>98.77</v>
      </c>
      <c r="F77" s="26">
        <v>100</v>
      </c>
      <c r="G77" s="26"/>
      <c r="H77" s="26">
        <f t="shared" si="65"/>
        <v>100</v>
      </c>
      <c r="I77" s="26">
        <f t="shared" si="66"/>
        <v>1.230000000000004</v>
      </c>
      <c r="J77" s="26">
        <f t="shared" si="67"/>
        <v>0</v>
      </c>
      <c r="K77" s="26">
        <f t="shared" si="68"/>
        <v>1.230000000000004</v>
      </c>
    </row>
    <row r="78" spans="1:11" ht="27.6">
      <c r="A78" s="29"/>
      <c r="B78" s="22" t="s">
        <v>153</v>
      </c>
      <c r="C78" s="30">
        <v>100</v>
      </c>
      <c r="D78" s="30"/>
      <c r="E78" s="30">
        <f t="shared" si="64"/>
        <v>100</v>
      </c>
      <c r="F78" s="30">
        <v>100</v>
      </c>
      <c r="G78" s="30"/>
      <c r="H78" s="30">
        <f t="shared" ref="H78" si="69">F78+G78</f>
        <v>100</v>
      </c>
      <c r="I78" s="30">
        <f t="shared" ref="I78:I79" si="70">F78-C78</f>
        <v>0</v>
      </c>
      <c r="J78" s="30">
        <f t="shared" ref="J78:J79" si="71">G78-D78</f>
        <v>0</v>
      </c>
      <c r="K78" s="30">
        <f t="shared" ref="K78:K79" si="72">I78+J78</f>
        <v>0</v>
      </c>
    </row>
    <row r="79" spans="1:11" ht="27.6">
      <c r="A79" s="29"/>
      <c r="B79" s="22" t="s">
        <v>154</v>
      </c>
      <c r="C79" s="30">
        <v>100</v>
      </c>
      <c r="D79" s="30">
        <v>100</v>
      </c>
      <c r="E79" s="30">
        <v>100</v>
      </c>
      <c r="F79" s="30">
        <v>100</v>
      </c>
      <c r="G79" s="30">
        <v>100</v>
      </c>
      <c r="H79" s="30">
        <v>100</v>
      </c>
      <c r="I79" s="30">
        <f t="shared" si="70"/>
        <v>0</v>
      </c>
      <c r="J79" s="30">
        <f t="shared" si="71"/>
        <v>0</v>
      </c>
      <c r="K79" s="30">
        <f t="shared" si="72"/>
        <v>0</v>
      </c>
    </row>
    <row r="80" spans="1:11" ht="46.95" customHeight="1">
      <c r="A80" s="50" t="s">
        <v>169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</row>
    <row r="81" spans="1:11" ht="33" customHeight="1">
      <c r="A81" s="50" t="s">
        <v>137</v>
      </c>
      <c r="B81" s="49"/>
      <c r="C81" s="49"/>
      <c r="D81" s="49"/>
      <c r="E81" s="49"/>
      <c r="F81" s="49"/>
      <c r="G81" s="49"/>
      <c r="H81" s="49"/>
      <c r="I81" s="49"/>
      <c r="J81" s="49"/>
      <c r="K81" s="49"/>
    </row>
    <row r="82" spans="1:11" ht="14.4" customHeight="1">
      <c r="A82" s="58" t="s">
        <v>112</v>
      </c>
      <c r="B82" s="58"/>
      <c r="C82" s="58"/>
      <c r="D82" s="58"/>
      <c r="E82" s="58"/>
      <c r="F82" s="58"/>
      <c r="G82" s="58"/>
      <c r="H82" s="58"/>
      <c r="I82" s="58"/>
      <c r="J82" s="58"/>
      <c r="K82" s="58"/>
    </row>
    <row r="83" spans="1:11" ht="19.5" customHeight="1">
      <c r="A83" s="52" t="s">
        <v>92</v>
      </c>
      <c r="B83" s="52"/>
      <c r="C83" s="52"/>
      <c r="D83" s="52"/>
      <c r="E83" s="52"/>
      <c r="F83" s="52"/>
      <c r="G83" s="52"/>
      <c r="H83" s="52"/>
      <c r="I83" s="52"/>
      <c r="J83" s="52"/>
      <c r="K83" s="52"/>
    </row>
    <row r="84" spans="1:11" ht="33.75" customHeight="1">
      <c r="A84" s="58" t="s">
        <v>93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</row>
    <row r="85" spans="1:11" ht="17.399999999999999" customHeight="1">
      <c r="A85" s="59" t="s">
        <v>138</v>
      </c>
      <c r="B85" s="51"/>
      <c r="C85" s="51"/>
      <c r="D85" s="51"/>
      <c r="E85" s="51"/>
      <c r="F85" s="51"/>
      <c r="G85" s="51"/>
      <c r="H85" s="51"/>
      <c r="I85" s="51"/>
      <c r="J85" s="51"/>
      <c r="K85" s="51"/>
    </row>
    <row r="86" spans="1:11" ht="28.2" customHeight="1">
      <c r="A86" s="51" t="s">
        <v>7</v>
      </c>
      <c r="B86" s="51" t="s">
        <v>8</v>
      </c>
      <c r="C86" s="62" t="s">
        <v>35</v>
      </c>
      <c r="D86" s="62"/>
      <c r="E86" s="62"/>
      <c r="F86" s="62" t="s">
        <v>36</v>
      </c>
      <c r="G86" s="62"/>
      <c r="H86" s="62"/>
      <c r="I86" s="63" t="s">
        <v>94</v>
      </c>
      <c r="J86" s="62"/>
      <c r="K86" s="62"/>
    </row>
    <row r="87" spans="1:11" s="5" customFormat="1" ht="20.399999999999999" customHeight="1">
      <c r="A87" s="51"/>
      <c r="B87" s="51"/>
      <c r="C87" s="4" t="s">
        <v>67</v>
      </c>
      <c r="D87" s="4" t="s">
        <v>68</v>
      </c>
      <c r="E87" s="4" t="s">
        <v>69</v>
      </c>
      <c r="F87" s="4" t="s">
        <v>67</v>
      </c>
      <c r="G87" s="4" t="s">
        <v>68</v>
      </c>
      <c r="H87" s="4" t="s">
        <v>69</v>
      </c>
      <c r="I87" s="4" t="s">
        <v>67</v>
      </c>
      <c r="J87" s="4" t="s">
        <v>68</v>
      </c>
      <c r="K87" s="4" t="s">
        <v>69</v>
      </c>
    </row>
    <row r="88" spans="1:11" ht="21.75" customHeight="1">
      <c r="A88" s="25"/>
      <c r="B88" s="25" t="s">
        <v>37</v>
      </c>
      <c r="C88" s="45">
        <f>SUM(C92:C94)</f>
        <v>3059.5940000000001</v>
      </c>
      <c r="D88" s="45">
        <f>SUM(D92:D94)</f>
        <v>75.661000000000001</v>
      </c>
      <c r="E88" s="45">
        <f>C88+D88</f>
        <v>3135.2550000000001</v>
      </c>
      <c r="F88" s="45">
        <f>SUM(F92:F94)</f>
        <v>3441.6150000000002</v>
      </c>
      <c r="G88" s="45">
        <f>SUM(G92:G94)</f>
        <v>300.93600000000004</v>
      </c>
      <c r="H88" s="45">
        <f>F88+G88</f>
        <v>3742.5510000000004</v>
      </c>
      <c r="I88" s="45">
        <f>F88/C88*100-100</f>
        <v>12.486003044848431</v>
      </c>
      <c r="J88" s="45">
        <f>G88/D88*100-100</f>
        <v>297.74256221831592</v>
      </c>
      <c r="K88" s="45">
        <f>H88/E88*100-100</f>
        <v>19.369907710856069</v>
      </c>
    </row>
    <row r="89" spans="1:11" ht="28.95" customHeight="1">
      <c r="A89" s="52" t="s">
        <v>95</v>
      </c>
      <c r="B89" s="52"/>
      <c r="C89" s="52"/>
      <c r="D89" s="52"/>
      <c r="E89" s="52"/>
      <c r="F89" s="52"/>
      <c r="G89" s="52"/>
      <c r="H89" s="52"/>
      <c r="I89" s="52"/>
      <c r="J89" s="52"/>
      <c r="K89" s="52"/>
    </row>
    <row r="90" spans="1:11" ht="60.6" customHeight="1">
      <c r="A90" s="61" t="s">
        <v>172</v>
      </c>
      <c r="B90" s="61"/>
      <c r="C90" s="61"/>
      <c r="D90" s="61"/>
      <c r="E90" s="61"/>
      <c r="F90" s="61"/>
      <c r="G90" s="61"/>
      <c r="H90" s="61"/>
      <c r="I90" s="61"/>
      <c r="J90" s="61"/>
      <c r="K90" s="61"/>
    </row>
    <row r="91" spans="1:11" ht="13.8">
      <c r="A91" s="25"/>
      <c r="B91" s="25" t="s">
        <v>12</v>
      </c>
      <c r="C91" s="25"/>
      <c r="D91" s="25"/>
      <c r="E91" s="25"/>
      <c r="F91" s="9"/>
      <c r="G91" s="9"/>
      <c r="H91" s="9"/>
      <c r="I91" s="9"/>
      <c r="J91" s="9"/>
      <c r="K91" s="9"/>
    </row>
    <row r="92" spans="1:11" ht="15.6">
      <c r="A92" s="25"/>
      <c r="B92" s="31" t="s">
        <v>164</v>
      </c>
      <c r="C92" s="46">
        <v>3059.5940000000001</v>
      </c>
      <c r="D92" s="46">
        <v>75.661000000000001</v>
      </c>
      <c r="E92" s="46">
        <f>C92+D92</f>
        <v>3135.2550000000001</v>
      </c>
      <c r="F92" s="46">
        <v>3325.759</v>
      </c>
      <c r="G92" s="46">
        <v>49.963000000000001</v>
      </c>
      <c r="H92" s="46">
        <f>F92+G92</f>
        <v>3375.7220000000002</v>
      </c>
      <c r="I92" s="46">
        <f>F92/C92*100-100</f>
        <v>8.6993568427706407</v>
      </c>
      <c r="J92" s="46">
        <f>G92/D92*100-100</f>
        <v>-33.964658146204783</v>
      </c>
      <c r="K92" s="46">
        <f>H92/E92*100-100</f>
        <v>7.6697748667971126</v>
      </c>
    </row>
    <row r="93" spans="1:11" ht="27.6">
      <c r="A93" s="29"/>
      <c r="B93" s="31" t="s">
        <v>143</v>
      </c>
      <c r="C93" s="46"/>
      <c r="D93" s="46"/>
      <c r="E93" s="46">
        <f t="shared" ref="E93:E94" si="73">C93+D93</f>
        <v>0</v>
      </c>
      <c r="F93" s="46">
        <v>0.94</v>
      </c>
      <c r="G93" s="46"/>
      <c r="H93" s="46">
        <f t="shared" ref="H93:H94" si="74">F93+G93</f>
        <v>0.94</v>
      </c>
      <c r="I93" s="46" t="s">
        <v>173</v>
      </c>
      <c r="J93" s="46"/>
      <c r="K93" s="46" t="s">
        <v>173</v>
      </c>
    </row>
    <row r="94" spans="1:11" ht="41.4">
      <c r="A94" s="29"/>
      <c r="B94" s="31" t="s">
        <v>144</v>
      </c>
      <c r="C94" s="46"/>
      <c r="D94" s="46"/>
      <c r="E94" s="46">
        <f t="shared" si="73"/>
        <v>0</v>
      </c>
      <c r="F94" s="46">
        <v>114.916</v>
      </c>
      <c r="G94" s="46">
        <v>250.97300000000001</v>
      </c>
      <c r="H94" s="46">
        <f t="shared" si="74"/>
        <v>365.88900000000001</v>
      </c>
      <c r="I94" s="46" t="s">
        <v>173</v>
      </c>
      <c r="J94" s="46" t="s">
        <v>173</v>
      </c>
      <c r="K94" s="46" t="s">
        <v>173</v>
      </c>
    </row>
    <row r="95" spans="1:11" ht="30.6" customHeight="1">
      <c r="A95" s="52" t="s">
        <v>97</v>
      </c>
      <c r="B95" s="62"/>
      <c r="C95" s="62"/>
      <c r="D95" s="62"/>
      <c r="E95" s="62"/>
      <c r="F95" s="62"/>
      <c r="G95" s="62"/>
      <c r="H95" s="62"/>
      <c r="I95" s="62"/>
      <c r="J95" s="62"/>
      <c r="K95" s="62"/>
    </row>
    <row r="96" spans="1:11" ht="61.95" customHeight="1">
      <c r="A96" s="61" t="s">
        <v>155</v>
      </c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11" s="8" customFormat="1" ht="13.8">
      <c r="A97" s="23" t="s">
        <v>86</v>
      </c>
      <c r="B97" s="23" t="s">
        <v>87</v>
      </c>
      <c r="C97" s="26"/>
      <c r="D97" s="26"/>
      <c r="E97" s="26"/>
      <c r="F97" s="26"/>
      <c r="G97" s="26"/>
      <c r="H97" s="26"/>
      <c r="I97" s="34"/>
      <c r="J97" s="34"/>
      <c r="K97" s="34"/>
    </row>
    <row r="98" spans="1:11" ht="23.4" customHeight="1">
      <c r="A98" s="25"/>
      <c r="B98" s="19" t="s">
        <v>121</v>
      </c>
      <c r="C98" s="30">
        <v>1</v>
      </c>
      <c r="D98" s="30"/>
      <c r="E98" s="26">
        <f t="shared" ref="E98:E101" si="75">C98+D98</f>
        <v>1</v>
      </c>
      <c r="F98" s="26">
        <v>1</v>
      </c>
      <c r="G98" s="26"/>
      <c r="H98" s="26">
        <f t="shared" ref="H98:H101" si="76">F98+G98</f>
        <v>1</v>
      </c>
      <c r="I98" s="34">
        <f t="shared" ref="I98:I101" si="77">F98/C98*100-100</f>
        <v>0</v>
      </c>
      <c r="J98" s="34"/>
      <c r="K98" s="34">
        <f t="shared" ref="K98:K101" si="78">H98/E98*100-100</f>
        <v>0</v>
      </c>
    </row>
    <row r="99" spans="1:11" ht="27.6">
      <c r="A99" s="25"/>
      <c r="B99" s="21" t="s">
        <v>122</v>
      </c>
      <c r="C99" s="30">
        <f>C100+C101+C102</f>
        <v>34.5</v>
      </c>
      <c r="D99" s="30"/>
      <c r="E99" s="26">
        <f t="shared" si="75"/>
        <v>34.5</v>
      </c>
      <c r="F99" s="26">
        <f>F100+F101+F102</f>
        <v>33.5</v>
      </c>
      <c r="G99" s="26"/>
      <c r="H99" s="26">
        <f t="shared" si="76"/>
        <v>33.5</v>
      </c>
      <c r="I99" s="34">
        <f t="shared" si="77"/>
        <v>-2.8985507246376869</v>
      </c>
      <c r="J99" s="34"/>
      <c r="K99" s="34">
        <f t="shared" si="78"/>
        <v>-2.8985507246376869</v>
      </c>
    </row>
    <row r="100" spans="1:11" ht="27.6">
      <c r="A100" s="25"/>
      <c r="B100" s="21" t="s">
        <v>123</v>
      </c>
      <c r="C100" s="30">
        <v>5</v>
      </c>
      <c r="D100" s="30"/>
      <c r="E100" s="26">
        <f t="shared" si="75"/>
        <v>5</v>
      </c>
      <c r="F100" s="26">
        <v>5</v>
      </c>
      <c r="G100" s="26"/>
      <c r="H100" s="26">
        <f t="shared" si="76"/>
        <v>5</v>
      </c>
      <c r="I100" s="34">
        <f t="shared" si="77"/>
        <v>0</v>
      </c>
      <c r="J100" s="34"/>
      <c r="K100" s="34">
        <f t="shared" si="78"/>
        <v>0</v>
      </c>
    </row>
    <row r="101" spans="1:11" ht="27.6">
      <c r="A101" s="25"/>
      <c r="B101" s="21" t="s">
        <v>124</v>
      </c>
      <c r="C101" s="30">
        <v>24.5</v>
      </c>
      <c r="D101" s="30"/>
      <c r="E101" s="26">
        <f t="shared" si="75"/>
        <v>24.5</v>
      </c>
      <c r="F101" s="26">
        <v>23.5</v>
      </c>
      <c r="G101" s="26"/>
      <c r="H101" s="26">
        <f t="shared" si="76"/>
        <v>23.5</v>
      </c>
      <c r="I101" s="34">
        <f t="shared" si="77"/>
        <v>-4.0816326530612344</v>
      </c>
      <c r="J101" s="34"/>
      <c r="K101" s="34">
        <f t="shared" si="78"/>
        <v>-4.0816326530612344</v>
      </c>
    </row>
    <row r="102" spans="1:11" ht="41.4">
      <c r="A102" s="25"/>
      <c r="B102" s="21" t="s">
        <v>117</v>
      </c>
      <c r="C102" s="30">
        <v>5</v>
      </c>
      <c r="D102" s="30"/>
      <c r="E102" s="26">
        <f t="shared" ref="E102:E104" si="79">C102+D102</f>
        <v>5</v>
      </c>
      <c r="F102" s="26">
        <v>5</v>
      </c>
      <c r="G102" s="26"/>
      <c r="H102" s="26">
        <f t="shared" ref="H102" si="80">F102+G102</f>
        <v>5</v>
      </c>
      <c r="I102" s="34">
        <f t="shared" ref="I102:J116" si="81">F102/C102*100-100</f>
        <v>0</v>
      </c>
      <c r="J102" s="34"/>
      <c r="K102" s="34">
        <f t="shared" ref="K102:K116" si="82">H102/E102*100-100</f>
        <v>0</v>
      </c>
    </row>
    <row r="103" spans="1:11" ht="27.6">
      <c r="A103" s="29"/>
      <c r="B103" s="21" t="s">
        <v>146</v>
      </c>
      <c r="C103" s="30"/>
      <c r="D103" s="30"/>
      <c r="E103" s="30">
        <f t="shared" si="79"/>
        <v>0</v>
      </c>
      <c r="F103" s="37">
        <v>0.94</v>
      </c>
      <c r="G103" s="37"/>
      <c r="H103" s="37">
        <f t="shared" ref="H103:H104" si="83">F103+G103</f>
        <v>0.94</v>
      </c>
      <c r="I103" s="34" t="s">
        <v>173</v>
      </c>
      <c r="J103" s="34"/>
      <c r="K103" s="34" t="s">
        <v>173</v>
      </c>
    </row>
    <row r="104" spans="1:11" ht="27.6">
      <c r="A104" s="29"/>
      <c r="B104" s="21" t="s">
        <v>147</v>
      </c>
      <c r="C104" s="30"/>
      <c r="D104" s="30"/>
      <c r="E104" s="30">
        <f t="shared" si="79"/>
        <v>0</v>
      </c>
      <c r="F104" s="37">
        <v>114.916</v>
      </c>
      <c r="G104" s="37">
        <v>250.97300000000001</v>
      </c>
      <c r="H104" s="37">
        <f t="shared" si="83"/>
        <v>365.88900000000001</v>
      </c>
      <c r="I104" s="34" t="s">
        <v>173</v>
      </c>
      <c r="J104" s="34" t="s">
        <v>173</v>
      </c>
      <c r="K104" s="34" t="s">
        <v>173</v>
      </c>
    </row>
    <row r="105" spans="1:11" s="8" customFormat="1" ht="13.8">
      <c r="A105" s="23" t="s">
        <v>88</v>
      </c>
      <c r="B105" s="23" t="s">
        <v>89</v>
      </c>
      <c r="C105" s="32"/>
      <c r="D105" s="32"/>
      <c r="E105" s="28"/>
      <c r="F105" s="28"/>
      <c r="G105" s="28"/>
      <c r="H105" s="28"/>
      <c r="I105" s="34"/>
      <c r="J105" s="34"/>
      <c r="K105" s="34"/>
    </row>
    <row r="106" spans="1:11" ht="13.8">
      <c r="A106" s="25"/>
      <c r="B106" s="19" t="s">
        <v>125</v>
      </c>
      <c r="C106" s="30">
        <v>17.7</v>
      </c>
      <c r="D106" s="30"/>
      <c r="E106" s="26">
        <f t="shared" ref="E106" si="84">C106+D106</f>
        <v>17.7</v>
      </c>
      <c r="F106" s="26">
        <v>17.600000000000001</v>
      </c>
      <c r="G106" s="26"/>
      <c r="H106" s="26">
        <f t="shared" ref="H106:H108" si="85">F106+G106</f>
        <v>17.600000000000001</v>
      </c>
      <c r="I106" s="34">
        <f t="shared" si="81"/>
        <v>-0.56497175141241485</v>
      </c>
      <c r="J106" s="34"/>
      <c r="K106" s="34">
        <f t="shared" si="82"/>
        <v>-0.56497175141241485</v>
      </c>
    </row>
    <row r="107" spans="1:11" ht="13.8">
      <c r="A107" s="25"/>
      <c r="B107" s="19" t="s">
        <v>127</v>
      </c>
      <c r="C107" s="30"/>
      <c r="D107" s="30">
        <v>132.63999999999999</v>
      </c>
      <c r="E107" s="26">
        <f>C107+D107</f>
        <v>132.63999999999999</v>
      </c>
      <c r="F107" s="26"/>
      <c r="G107" s="26">
        <v>221.05</v>
      </c>
      <c r="H107" s="26">
        <f t="shared" si="85"/>
        <v>221.05</v>
      </c>
      <c r="I107" s="34"/>
      <c r="J107" s="34">
        <f t="shared" ref="J107" si="86">G107/D107*100-100</f>
        <v>66.654101326899905</v>
      </c>
      <c r="K107" s="34">
        <f t="shared" ref="K107" si="87">H107/E107*100-100</f>
        <v>66.654101326899905</v>
      </c>
    </row>
    <row r="108" spans="1:11" ht="13.8">
      <c r="A108" s="25"/>
      <c r="B108" s="19" t="s">
        <v>130</v>
      </c>
      <c r="C108" s="30"/>
      <c r="D108" s="30">
        <v>1407.78</v>
      </c>
      <c r="E108" s="26">
        <f t="shared" ref="E108" si="88">C108+D108</f>
        <v>1407.78</v>
      </c>
      <c r="F108" s="26"/>
      <c r="G108" s="26">
        <v>1327.48</v>
      </c>
      <c r="H108" s="26">
        <f t="shared" si="85"/>
        <v>1327.48</v>
      </c>
      <c r="I108" s="34"/>
      <c r="J108" s="34">
        <f t="shared" si="81"/>
        <v>-5.7040162525394607</v>
      </c>
      <c r="K108" s="34">
        <f t="shared" si="82"/>
        <v>-5.7040162525394607</v>
      </c>
    </row>
    <row r="109" spans="1:11" ht="13.8">
      <c r="A109" s="25"/>
      <c r="B109" s="19" t="s">
        <v>131</v>
      </c>
      <c r="C109" s="30"/>
      <c r="D109" s="30">
        <v>1132.79</v>
      </c>
      <c r="E109" s="26">
        <f>C109+D109</f>
        <v>1132.79</v>
      </c>
      <c r="F109" s="26"/>
      <c r="G109" s="26">
        <v>1040.03</v>
      </c>
      <c r="H109" s="26">
        <f t="shared" ref="H109:H115" si="89">F109+G109</f>
        <v>1040.03</v>
      </c>
      <c r="I109" s="34"/>
      <c r="J109" s="34">
        <f t="shared" si="81"/>
        <v>-8.1886316086829822</v>
      </c>
      <c r="K109" s="34">
        <f t="shared" si="82"/>
        <v>-8.1886316086829822</v>
      </c>
    </row>
    <row r="110" spans="1:11" ht="27.6">
      <c r="A110" s="25"/>
      <c r="B110" s="19" t="s">
        <v>128</v>
      </c>
      <c r="C110" s="30"/>
      <c r="D110" s="30">
        <v>115.6</v>
      </c>
      <c r="E110" s="26">
        <f t="shared" ref="E110" si="90">C110+D110</f>
        <v>115.6</v>
      </c>
      <c r="F110" s="26"/>
      <c r="G110" s="30">
        <v>90.1</v>
      </c>
      <c r="H110" s="26">
        <f t="shared" si="89"/>
        <v>90.1</v>
      </c>
      <c r="I110" s="34"/>
      <c r="J110" s="34">
        <f t="shared" si="81"/>
        <v>-22.058823529411768</v>
      </c>
      <c r="K110" s="34">
        <f t="shared" si="82"/>
        <v>-22.058823529411768</v>
      </c>
    </row>
    <row r="111" spans="1:11" ht="27.6">
      <c r="A111" s="25"/>
      <c r="B111" s="19" t="s">
        <v>132</v>
      </c>
      <c r="C111" s="30"/>
      <c r="D111" s="30">
        <v>55.68</v>
      </c>
      <c r="E111" s="26">
        <f>C111+D111</f>
        <v>55.68</v>
      </c>
      <c r="F111" s="26"/>
      <c r="G111" s="30">
        <v>66.900000000000006</v>
      </c>
      <c r="H111" s="26">
        <f t="shared" si="89"/>
        <v>66.900000000000006</v>
      </c>
      <c r="I111" s="34"/>
      <c r="J111" s="34">
        <f t="shared" si="81"/>
        <v>20.150862068965523</v>
      </c>
      <c r="K111" s="34">
        <f t="shared" si="82"/>
        <v>20.150862068965523</v>
      </c>
    </row>
    <row r="112" spans="1:11" ht="13.8">
      <c r="A112" s="25"/>
      <c r="B112" s="19" t="s">
        <v>131</v>
      </c>
      <c r="C112" s="30"/>
      <c r="D112" s="30">
        <v>55.68</v>
      </c>
      <c r="E112" s="26">
        <f t="shared" ref="E112:E115" si="91">C112+D112</f>
        <v>55.68</v>
      </c>
      <c r="F112" s="26"/>
      <c r="G112" s="30">
        <v>20.96</v>
      </c>
      <c r="H112" s="26">
        <f t="shared" si="89"/>
        <v>20.96</v>
      </c>
      <c r="I112" s="34"/>
      <c r="J112" s="34">
        <f t="shared" si="81"/>
        <v>-62.356321839080458</v>
      </c>
      <c r="K112" s="34">
        <f t="shared" si="82"/>
        <v>-62.356321839080458</v>
      </c>
    </row>
    <row r="113" spans="1:11" ht="27.6">
      <c r="A113" s="25"/>
      <c r="B113" s="19" t="s">
        <v>129</v>
      </c>
      <c r="C113" s="30"/>
      <c r="D113" s="30">
        <v>5.3</v>
      </c>
      <c r="E113" s="26">
        <f t="shared" si="91"/>
        <v>5.3</v>
      </c>
      <c r="F113" s="26"/>
      <c r="G113" s="30">
        <v>1.7</v>
      </c>
      <c r="H113" s="26">
        <f t="shared" si="89"/>
        <v>1.7</v>
      </c>
      <c r="I113" s="34"/>
      <c r="J113" s="34">
        <f t="shared" ref="J113:J115" si="92">G113/D113*100-100</f>
        <v>-67.924528301886795</v>
      </c>
      <c r="K113" s="34">
        <f t="shared" ref="K113:K115" si="93">H113/E113*100-100</f>
        <v>-67.924528301886795</v>
      </c>
    </row>
    <row r="114" spans="1:11" ht="27.6">
      <c r="A114" s="25"/>
      <c r="B114" s="19" t="s">
        <v>133</v>
      </c>
      <c r="C114" s="30"/>
      <c r="D114" s="30">
        <v>5.0599999999999996</v>
      </c>
      <c r="E114" s="26">
        <f t="shared" si="91"/>
        <v>5.0599999999999996</v>
      </c>
      <c r="F114" s="26"/>
      <c r="G114" s="30">
        <v>1.72</v>
      </c>
      <c r="H114" s="26">
        <f t="shared" si="89"/>
        <v>1.72</v>
      </c>
      <c r="I114" s="34"/>
      <c r="J114" s="34">
        <f t="shared" si="92"/>
        <v>-66.007905138339908</v>
      </c>
      <c r="K114" s="34">
        <f t="shared" si="93"/>
        <v>-66.007905138339908</v>
      </c>
    </row>
    <row r="115" spans="1:11" ht="13.8">
      <c r="A115" s="25"/>
      <c r="B115" s="19" t="s">
        <v>131</v>
      </c>
      <c r="C115" s="30"/>
      <c r="D115" s="30">
        <v>5.0599999999999996</v>
      </c>
      <c r="E115" s="26">
        <f t="shared" si="91"/>
        <v>5.0599999999999996</v>
      </c>
      <c r="F115" s="26"/>
      <c r="G115" s="30">
        <v>1.72</v>
      </c>
      <c r="H115" s="26">
        <f t="shared" si="89"/>
        <v>1.72</v>
      </c>
      <c r="I115" s="34"/>
      <c r="J115" s="34">
        <f t="shared" si="92"/>
        <v>-66.007905138339908</v>
      </c>
      <c r="K115" s="34">
        <f t="shared" si="93"/>
        <v>-66.007905138339908</v>
      </c>
    </row>
    <row r="116" spans="1:11" ht="13.8">
      <c r="A116" s="25"/>
      <c r="B116" s="19" t="s">
        <v>126</v>
      </c>
      <c r="C116" s="30">
        <v>397886</v>
      </c>
      <c r="D116" s="30"/>
      <c r="E116" s="26">
        <f>C116+D116</f>
        <v>397886</v>
      </c>
      <c r="F116" s="26">
        <v>397880</v>
      </c>
      <c r="G116" s="26"/>
      <c r="H116" s="26">
        <f t="shared" ref="H116:H118" si="94">F116+G116</f>
        <v>397880</v>
      </c>
      <c r="I116" s="34">
        <f t="shared" si="81"/>
        <v>-1.507969619439109E-3</v>
      </c>
      <c r="J116" s="34"/>
      <c r="K116" s="34">
        <f t="shared" si="82"/>
        <v>-1.507969619439109E-3</v>
      </c>
    </row>
    <row r="117" spans="1:11" ht="27.6">
      <c r="A117" s="29"/>
      <c r="B117" s="19" t="s">
        <v>149</v>
      </c>
      <c r="C117" s="30"/>
      <c r="D117" s="30"/>
      <c r="E117" s="30">
        <f t="shared" ref="E117:E118" si="95">C117+D117</f>
        <v>0</v>
      </c>
      <c r="F117" s="34">
        <v>0.94</v>
      </c>
      <c r="G117" s="30"/>
      <c r="H117" s="34">
        <f t="shared" si="94"/>
        <v>0.94</v>
      </c>
      <c r="I117" s="34" t="s">
        <v>173</v>
      </c>
      <c r="J117" s="34"/>
      <c r="K117" s="34" t="s">
        <v>173</v>
      </c>
    </row>
    <row r="118" spans="1:11" ht="27.6">
      <c r="A118" s="29"/>
      <c r="B118" s="19" t="s">
        <v>151</v>
      </c>
      <c r="C118" s="30"/>
      <c r="D118" s="30"/>
      <c r="E118" s="30">
        <f t="shared" si="95"/>
        <v>0</v>
      </c>
      <c r="F118" s="30">
        <v>2</v>
      </c>
      <c r="G118" s="30">
        <v>2</v>
      </c>
      <c r="H118" s="30">
        <f t="shared" si="94"/>
        <v>4</v>
      </c>
      <c r="I118" s="34" t="s">
        <v>173</v>
      </c>
      <c r="J118" s="34" t="s">
        <v>173</v>
      </c>
      <c r="K118" s="34" t="s">
        <v>173</v>
      </c>
    </row>
    <row r="119" spans="1:11" s="8" customFormat="1" ht="13.8">
      <c r="A119" s="23" t="s">
        <v>90</v>
      </c>
      <c r="B119" s="23" t="s">
        <v>91</v>
      </c>
      <c r="C119" s="32"/>
      <c r="D119" s="32"/>
      <c r="E119" s="28"/>
      <c r="F119" s="28"/>
      <c r="G119" s="28"/>
      <c r="H119" s="28"/>
      <c r="I119" s="35"/>
      <c r="J119" s="34"/>
      <c r="K119" s="34"/>
    </row>
    <row r="120" spans="1:11" ht="27.6">
      <c r="A120" s="25"/>
      <c r="B120" s="20" t="s">
        <v>134</v>
      </c>
      <c r="C120" s="30">
        <v>11533</v>
      </c>
      <c r="D120" s="30"/>
      <c r="E120" s="26">
        <f t="shared" ref="E120:E123" si="96">C120+D120</f>
        <v>11533</v>
      </c>
      <c r="F120" s="26">
        <v>11877</v>
      </c>
      <c r="G120" s="26"/>
      <c r="H120" s="26">
        <f t="shared" ref="H120:H122" si="97">F120+G120</f>
        <v>11877</v>
      </c>
      <c r="I120" s="34">
        <f t="shared" ref="I120:J121" si="98">F120/C120*100-100</f>
        <v>2.9827451660452624</v>
      </c>
      <c r="J120" s="34"/>
      <c r="K120" s="34">
        <f t="shared" ref="K120:K121" si="99">H120/E120*100-100</f>
        <v>2.9827451660452624</v>
      </c>
    </row>
    <row r="121" spans="1:11" ht="27.6">
      <c r="A121" s="25"/>
      <c r="B121" s="20" t="s">
        <v>174</v>
      </c>
      <c r="C121" s="33">
        <v>0.2</v>
      </c>
      <c r="D121" s="33">
        <v>0</v>
      </c>
      <c r="E121" s="33">
        <f t="shared" si="96"/>
        <v>0.2</v>
      </c>
      <c r="F121" s="33">
        <v>0.2</v>
      </c>
      <c r="G121" s="33">
        <v>0.02</v>
      </c>
      <c r="H121" s="33">
        <f t="shared" si="97"/>
        <v>0.22</v>
      </c>
      <c r="I121" s="34">
        <f t="shared" si="98"/>
        <v>0</v>
      </c>
      <c r="J121" s="34" t="s">
        <v>173</v>
      </c>
      <c r="K121" s="34">
        <f t="shared" si="99"/>
        <v>9.9999999999999858</v>
      </c>
    </row>
    <row r="122" spans="1:11" ht="27.6">
      <c r="A122" s="25"/>
      <c r="B122" s="19" t="s">
        <v>152</v>
      </c>
      <c r="C122" s="30"/>
      <c r="D122" s="30">
        <v>0.48</v>
      </c>
      <c r="E122" s="26">
        <f t="shared" si="96"/>
        <v>0.48</v>
      </c>
      <c r="F122" s="26"/>
      <c r="G122" s="26">
        <v>0.74</v>
      </c>
      <c r="H122" s="26">
        <f t="shared" si="97"/>
        <v>0.74</v>
      </c>
      <c r="I122" s="34"/>
      <c r="J122" s="34">
        <f t="shared" ref="J122" si="100">G122/D122*100-100</f>
        <v>54.166666666666686</v>
      </c>
      <c r="K122" s="34">
        <f t="shared" ref="K122" si="101">H122/E122*100-100</f>
        <v>54.166666666666686</v>
      </c>
    </row>
    <row r="123" spans="1:11" ht="36" customHeight="1">
      <c r="A123" s="29"/>
      <c r="B123" s="19" t="s">
        <v>170</v>
      </c>
      <c r="C123" s="30"/>
      <c r="D123" s="30"/>
      <c r="E123" s="30">
        <f t="shared" si="96"/>
        <v>0</v>
      </c>
      <c r="F123" s="37">
        <v>57.457999999999998</v>
      </c>
      <c r="G123" s="37">
        <v>125.48699999999999</v>
      </c>
      <c r="H123" s="37">
        <v>91.471999999999994</v>
      </c>
      <c r="I123" s="34" t="s">
        <v>173</v>
      </c>
      <c r="J123" s="34" t="s">
        <v>173</v>
      </c>
      <c r="K123" s="34" t="s">
        <v>173</v>
      </c>
    </row>
    <row r="124" spans="1:11" s="8" customFormat="1" ht="13.8">
      <c r="A124" s="23">
        <v>4</v>
      </c>
      <c r="B124" s="24" t="s">
        <v>115</v>
      </c>
      <c r="C124" s="32"/>
      <c r="D124" s="32"/>
      <c r="E124" s="28"/>
      <c r="F124" s="28"/>
      <c r="G124" s="28"/>
      <c r="H124" s="28"/>
      <c r="I124" s="35"/>
      <c r="J124" s="34"/>
      <c r="K124" s="35"/>
    </row>
    <row r="125" spans="1:11" ht="69">
      <c r="A125" s="25"/>
      <c r="B125" s="22" t="s">
        <v>135</v>
      </c>
      <c r="C125" s="30"/>
      <c r="D125" s="75">
        <v>7225</v>
      </c>
      <c r="E125" s="26">
        <f t="shared" ref="E125:E128" si="102">C125+D125</f>
        <v>7225</v>
      </c>
      <c r="F125" s="26"/>
      <c r="G125" s="26">
        <v>76.75</v>
      </c>
      <c r="H125" s="26">
        <f t="shared" ref="H125" si="103">F125+G125</f>
        <v>76.75</v>
      </c>
      <c r="I125" s="34"/>
      <c r="J125" s="34">
        <f>G125/D125*100-100</f>
        <v>-98.937716262975783</v>
      </c>
      <c r="K125" s="34">
        <f t="shared" ref="K125" si="104">H125/E125*100-100</f>
        <v>-98.937716262975783</v>
      </c>
    </row>
    <row r="126" spans="1:11" ht="55.2">
      <c r="A126" s="25"/>
      <c r="B126" s="22" t="s">
        <v>136</v>
      </c>
      <c r="C126" s="30">
        <v>100.12</v>
      </c>
      <c r="D126" s="30"/>
      <c r="E126" s="26">
        <f t="shared" si="102"/>
        <v>100.12</v>
      </c>
      <c r="F126" s="26">
        <v>100</v>
      </c>
      <c r="G126" s="26"/>
      <c r="H126" s="30">
        <f t="shared" ref="H126:H127" si="105">F126+G126</f>
        <v>100</v>
      </c>
      <c r="I126" s="34">
        <f t="shared" ref="I126" si="106">F126/C126*100-100</f>
        <v>-0.11985617259288972</v>
      </c>
      <c r="J126" s="34"/>
      <c r="K126" s="34">
        <f t="shared" ref="K126" si="107">H126/E126*100-100</f>
        <v>-0.11985617259288972</v>
      </c>
    </row>
    <row r="127" spans="1:11" ht="27.6">
      <c r="A127" s="29"/>
      <c r="B127" s="22" t="s">
        <v>153</v>
      </c>
      <c r="C127" s="30"/>
      <c r="D127" s="30"/>
      <c r="E127" s="30">
        <f t="shared" si="102"/>
        <v>0</v>
      </c>
      <c r="F127" s="30">
        <v>100</v>
      </c>
      <c r="G127" s="30"/>
      <c r="H127" s="30">
        <f t="shared" si="105"/>
        <v>100</v>
      </c>
      <c r="I127" s="34" t="s">
        <v>173</v>
      </c>
      <c r="J127" s="34"/>
      <c r="K127" s="34" t="s">
        <v>173</v>
      </c>
    </row>
    <row r="128" spans="1:11" ht="27.6">
      <c r="A128" s="29"/>
      <c r="B128" s="22" t="s">
        <v>154</v>
      </c>
      <c r="C128" s="30"/>
      <c r="D128" s="30"/>
      <c r="E128" s="30">
        <f t="shared" si="102"/>
        <v>0</v>
      </c>
      <c r="F128" s="30">
        <v>100</v>
      </c>
      <c r="G128" s="30">
        <v>100</v>
      </c>
      <c r="H128" s="30">
        <v>100</v>
      </c>
      <c r="I128" s="34" t="s">
        <v>173</v>
      </c>
      <c r="J128" s="34" t="s">
        <v>173</v>
      </c>
      <c r="K128" s="34" t="s">
        <v>173</v>
      </c>
    </row>
    <row r="129" spans="1:11" ht="17.399999999999999" customHeight="1">
      <c r="A129" s="52" t="s">
        <v>96</v>
      </c>
      <c r="B129" s="52"/>
      <c r="C129" s="52"/>
      <c r="D129" s="52"/>
      <c r="E129" s="52"/>
      <c r="F129" s="52"/>
      <c r="G129" s="52"/>
      <c r="H129" s="52"/>
      <c r="I129" s="52"/>
      <c r="J129" s="52"/>
      <c r="K129" s="52"/>
    </row>
    <row r="130" spans="1:11" ht="69" customHeight="1">
      <c r="A130" s="76" t="s">
        <v>175</v>
      </c>
      <c r="B130" s="76"/>
      <c r="C130" s="76"/>
      <c r="D130" s="76"/>
      <c r="E130" s="76"/>
      <c r="F130" s="76"/>
      <c r="G130" s="76"/>
      <c r="H130" s="76"/>
      <c r="I130" s="76"/>
      <c r="J130" s="76"/>
      <c r="K130" s="76"/>
    </row>
    <row r="131" spans="1:11" ht="13.95" customHeight="1">
      <c r="A131" s="57" t="s">
        <v>98</v>
      </c>
      <c r="B131" s="57"/>
      <c r="C131" s="57"/>
      <c r="D131" s="57"/>
      <c r="E131" s="57"/>
      <c r="F131" s="57"/>
      <c r="G131" s="57"/>
      <c r="H131" s="57"/>
      <c r="I131" s="57"/>
      <c r="J131" s="57"/>
      <c r="K131" s="57"/>
    </row>
    <row r="132" spans="1:11" ht="31.5" customHeight="1">
      <c r="A132" s="58" t="s">
        <v>99</v>
      </c>
      <c r="B132" s="58"/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 ht="15" customHeight="1">
      <c r="A133" s="59" t="s">
        <v>111</v>
      </c>
      <c r="B133" s="51"/>
      <c r="C133" s="51"/>
      <c r="D133" s="51"/>
      <c r="E133" s="51"/>
      <c r="F133" s="51"/>
      <c r="G133" s="51"/>
      <c r="H133" s="51"/>
      <c r="I133" s="51"/>
      <c r="J133" s="51"/>
      <c r="K133" s="51"/>
    </row>
    <row r="134" spans="1:11" ht="72">
      <c r="A134" s="25" t="s">
        <v>38</v>
      </c>
      <c r="B134" s="25" t="s">
        <v>8</v>
      </c>
      <c r="C134" s="7" t="s">
        <v>100</v>
      </c>
      <c r="D134" s="7" t="s">
        <v>101</v>
      </c>
      <c r="E134" s="7" t="s">
        <v>102</v>
      </c>
      <c r="F134" s="7" t="s">
        <v>84</v>
      </c>
      <c r="G134" s="7" t="s">
        <v>103</v>
      </c>
      <c r="H134" s="7" t="s">
        <v>104</v>
      </c>
      <c r="I134" s="25"/>
      <c r="J134" s="25"/>
      <c r="K134" s="25"/>
    </row>
    <row r="135" spans="1:11" ht="13.8">
      <c r="A135" s="25" t="s">
        <v>5</v>
      </c>
      <c r="B135" s="25" t="s">
        <v>17</v>
      </c>
      <c r="C135" s="25" t="s">
        <v>26</v>
      </c>
      <c r="D135" s="25" t="s">
        <v>34</v>
      </c>
      <c r="E135" s="25" t="s">
        <v>33</v>
      </c>
      <c r="F135" s="25" t="s">
        <v>39</v>
      </c>
      <c r="G135" s="25" t="s">
        <v>32</v>
      </c>
      <c r="H135" s="25" t="s">
        <v>40</v>
      </c>
      <c r="I135" s="25"/>
      <c r="J135" s="25"/>
      <c r="K135" s="25"/>
    </row>
    <row r="136" spans="1:11" ht="13.8">
      <c r="A136" s="25" t="s">
        <v>41</v>
      </c>
      <c r="B136" s="25" t="s">
        <v>42</v>
      </c>
      <c r="C136" s="25" t="s">
        <v>11</v>
      </c>
      <c r="D136" s="25"/>
      <c r="E136" s="25"/>
      <c r="F136" s="25">
        <f>E136-D136</f>
        <v>0</v>
      </c>
      <c r="G136" s="25" t="s">
        <v>11</v>
      </c>
      <c r="H136" s="25" t="s">
        <v>11</v>
      </c>
      <c r="I136" s="25"/>
      <c r="J136" s="25"/>
      <c r="K136" s="25"/>
    </row>
    <row r="137" spans="1:11" ht="13.8">
      <c r="A137" s="25"/>
      <c r="B137" s="25" t="s">
        <v>43</v>
      </c>
      <c r="C137" s="25" t="s">
        <v>11</v>
      </c>
      <c r="D137" s="25"/>
      <c r="E137" s="25"/>
      <c r="F137" s="25">
        <f t="shared" ref="F137:F138" si="108">E137-D137</f>
        <v>0</v>
      </c>
      <c r="G137" s="25" t="s">
        <v>11</v>
      </c>
      <c r="H137" s="25" t="s">
        <v>11</v>
      </c>
      <c r="I137" s="25"/>
      <c r="J137" s="25"/>
      <c r="K137" s="25"/>
    </row>
    <row r="138" spans="1:11" ht="27.6">
      <c r="A138" s="25"/>
      <c r="B138" s="25" t="s">
        <v>44</v>
      </c>
      <c r="C138" s="25" t="s">
        <v>11</v>
      </c>
      <c r="D138" s="25"/>
      <c r="E138" s="25"/>
      <c r="F138" s="25">
        <f t="shared" si="108"/>
        <v>0</v>
      </c>
      <c r="G138" s="25" t="s">
        <v>11</v>
      </c>
      <c r="H138" s="25" t="s">
        <v>11</v>
      </c>
      <c r="I138" s="25"/>
      <c r="J138" s="25"/>
      <c r="K138" s="25"/>
    </row>
    <row r="139" spans="1:11" ht="13.8">
      <c r="A139" s="25"/>
      <c r="B139" s="25" t="s">
        <v>45</v>
      </c>
      <c r="C139" s="25" t="s">
        <v>11</v>
      </c>
      <c r="D139" s="25"/>
      <c r="E139" s="25"/>
      <c r="F139" s="25"/>
      <c r="G139" s="25" t="s">
        <v>11</v>
      </c>
      <c r="H139" s="25" t="s">
        <v>11</v>
      </c>
      <c r="I139" s="25"/>
      <c r="J139" s="25"/>
      <c r="K139" s="25"/>
    </row>
    <row r="140" spans="1:11" ht="13.8">
      <c r="A140" s="25"/>
      <c r="B140" s="25" t="s">
        <v>46</v>
      </c>
      <c r="C140" s="25" t="s">
        <v>11</v>
      </c>
      <c r="D140" s="25"/>
      <c r="E140" s="25"/>
      <c r="F140" s="25"/>
      <c r="G140" s="25" t="s">
        <v>11</v>
      </c>
      <c r="H140" s="25" t="s">
        <v>11</v>
      </c>
      <c r="I140" s="25"/>
      <c r="J140" s="25"/>
      <c r="K140" s="25"/>
    </row>
    <row r="141" spans="1:11">
      <c r="A141" s="60" t="s">
        <v>113</v>
      </c>
      <c r="B141" s="51"/>
      <c r="C141" s="51"/>
      <c r="D141" s="51"/>
      <c r="E141" s="51"/>
      <c r="F141" s="51"/>
      <c r="G141" s="51"/>
      <c r="H141" s="51"/>
      <c r="I141" s="25"/>
      <c r="J141" s="25"/>
      <c r="K141" s="25"/>
    </row>
    <row r="142" spans="1:11" ht="13.8">
      <c r="A142" s="25" t="s">
        <v>17</v>
      </c>
      <c r="B142" s="25" t="s">
        <v>47</v>
      </c>
      <c r="C142" s="25" t="s">
        <v>11</v>
      </c>
      <c r="D142" s="25"/>
      <c r="E142" s="25"/>
      <c r="F142" s="25">
        <f t="shared" ref="F142" si="109">E142-D142</f>
        <v>0</v>
      </c>
      <c r="G142" s="25" t="s">
        <v>11</v>
      </c>
      <c r="H142" s="25" t="s">
        <v>11</v>
      </c>
      <c r="I142" s="25"/>
      <c r="J142" s="25"/>
      <c r="K142" s="25"/>
    </row>
    <row r="143" spans="1:11">
      <c r="A143" s="60" t="s">
        <v>139</v>
      </c>
      <c r="B143" s="51"/>
      <c r="C143" s="51"/>
      <c r="D143" s="51"/>
      <c r="E143" s="51"/>
      <c r="F143" s="51"/>
      <c r="G143" s="51"/>
      <c r="H143" s="51"/>
      <c r="I143" s="25"/>
      <c r="J143" s="25"/>
      <c r="K143" s="25"/>
    </row>
    <row r="144" spans="1:11">
      <c r="A144" s="51" t="s">
        <v>48</v>
      </c>
      <c r="B144" s="51"/>
      <c r="C144" s="51"/>
      <c r="D144" s="51"/>
      <c r="E144" s="51"/>
      <c r="F144" s="51"/>
      <c r="G144" s="51"/>
      <c r="H144" s="51"/>
      <c r="I144" s="25"/>
      <c r="J144" s="25"/>
      <c r="K144" s="25"/>
    </row>
    <row r="145" spans="1:11" ht="13.8">
      <c r="A145" s="25" t="s">
        <v>19</v>
      </c>
      <c r="B145" s="25" t="s">
        <v>49</v>
      </c>
      <c r="C145" s="25"/>
      <c r="D145" s="25"/>
      <c r="E145" s="25"/>
      <c r="F145" s="25"/>
      <c r="G145" s="25"/>
      <c r="H145" s="25"/>
      <c r="I145" s="25"/>
      <c r="J145" s="25"/>
      <c r="K145" s="25"/>
    </row>
    <row r="146" spans="1:11" ht="13.8">
      <c r="A146" s="25"/>
      <c r="B146" s="25" t="s">
        <v>50</v>
      </c>
      <c r="C146" s="25"/>
      <c r="D146" s="25"/>
      <c r="E146" s="25"/>
      <c r="F146" s="25">
        <f t="shared" ref="F146" si="110">E146-D146</f>
        <v>0</v>
      </c>
      <c r="G146" s="25"/>
      <c r="H146" s="25"/>
      <c r="I146" s="25"/>
      <c r="J146" s="25"/>
      <c r="K146" s="25"/>
    </row>
    <row r="147" spans="1:11">
      <c r="A147" s="51" t="s">
        <v>51</v>
      </c>
      <c r="B147" s="51"/>
      <c r="C147" s="51"/>
      <c r="D147" s="51"/>
      <c r="E147" s="51"/>
      <c r="F147" s="51"/>
      <c r="G147" s="51"/>
      <c r="H147" s="51"/>
      <c r="I147" s="25"/>
      <c r="J147" s="25"/>
      <c r="K147" s="25"/>
    </row>
    <row r="148" spans="1:11" ht="13.8">
      <c r="A148" s="25"/>
      <c r="B148" s="27" t="s">
        <v>114</v>
      </c>
      <c r="C148" s="25"/>
      <c r="D148" s="25"/>
      <c r="E148" s="25"/>
      <c r="F148" s="25">
        <f t="shared" ref="F148" si="111">E148-D148</f>
        <v>0</v>
      </c>
      <c r="G148" s="25"/>
      <c r="H148" s="25"/>
      <c r="I148" s="25"/>
      <c r="J148" s="25"/>
      <c r="K148" s="25"/>
    </row>
    <row r="149" spans="1:11" ht="13.8">
      <c r="A149" s="25"/>
      <c r="B149" s="25" t="s">
        <v>52</v>
      </c>
      <c r="C149" s="25"/>
      <c r="D149" s="25"/>
      <c r="E149" s="25"/>
      <c r="F149" s="25"/>
      <c r="G149" s="25"/>
      <c r="H149" s="25"/>
      <c r="I149" s="25"/>
      <c r="J149" s="25"/>
      <c r="K149" s="25"/>
    </row>
    <row r="150" spans="1:11" ht="27.6">
      <c r="A150" s="25" t="s">
        <v>20</v>
      </c>
      <c r="B150" s="25" t="s">
        <v>53</v>
      </c>
      <c r="C150" s="25" t="s">
        <v>11</v>
      </c>
      <c r="D150" s="25"/>
      <c r="E150" s="25"/>
      <c r="F150" s="25"/>
      <c r="G150" s="25" t="s">
        <v>11</v>
      </c>
      <c r="H150" s="25" t="s">
        <v>11</v>
      </c>
      <c r="I150" s="25"/>
      <c r="J150" s="25"/>
      <c r="K150" s="25"/>
    </row>
    <row r="151" spans="1:11" ht="22.95" customHeight="1">
      <c r="A151" s="53" t="s">
        <v>163</v>
      </c>
      <c r="B151" s="53"/>
      <c r="C151" s="53"/>
      <c r="D151" s="53"/>
      <c r="E151" s="53"/>
      <c r="F151" s="53"/>
      <c r="G151" s="53"/>
      <c r="H151" s="53"/>
      <c r="I151" s="53"/>
      <c r="J151" s="53"/>
      <c r="K151" s="53"/>
    </row>
    <row r="152" spans="1:11" ht="22.2" customHeight="1">
      <c r="A152" s="47" t="s">
        <v>162</v>
      </c>
      <c r="B152" s="47"/>
      <c r="C152" s="47"/>
      <c r="D152" s="47"/>
      <c r="E152" s="47"/>
      <c r="F152" s="47"/>
      <c r="G152" s="47"/>
      <c r="H152" s="47"/>
      <c r="I152" s="47"/>
      <c r="J152" s="47"/>
      <c r="K152" s="47"/>
    </row>
    <row r="153" spans="1:11" ht="18" customHeight="1">
      <c r="A153" s="47" t="s">
        <v>105</v>
      </c>
      <c r="B153" s="54"/>
      <c r="C153" s="54"/>
      <c r="D153" s="54"/>
      <c r="E153" s="54"/>
      <c r="F153" s="54"/>
      <c r="G153" s="54"/>
      <c r="H153" s="54"/>
      <c r="I153" s="54"/>
      <c r="J153" s="54"/>
      <c r="K153" s="54"/>
    </row>
    <row r="154" spans="1:11" ht="36" customHeight="1">
      <c r="A154" s="55" t="s">
        <v>158</v>
      </c>
      <c r="B154" s="56"/>
      <c r="C154" s="56"/>
      <c r="D154" s="56"/>
      <c r="E154" s="56"/>
      <c r="F154" s="56"/>
      <c r="G154" s="56"/>
      <c r="H154" s="56"/>
      <c r="I154" s="56"/>
      <c r="J154" s="56"/>
      <c r="K154" s="56"/>
    </row>
    <row r="155" spans="1:11" ht="75" customHeight="1">
      <c r="A155" s="47" t="s">
        <v>159</v>
      </c>
      <c r="B155" s="47"/>
      <c r="C155" s="47"/>
      <c r="D155" s="47"/>
      <c r="E155" s="47"/>
      <c r="F155" s="47"/>
      <c r="G155" s="47"/>
      <c r="H155" s="47"/>
      <c r="I155" s="47"/>
      <c r="J155" s="47"/>
      <c r="K155" s="47"/>
    </row>
    <row r="156" spans="1:11" ht="45" customHeight="1">
      <c r="A156" s="47" t="s">
        <v>160</v>
      </c>
      <c r="B156" s="47"/>
      <c r="C156" s="47"/>
      <c r="D156" s="47"/>
      <c r="E156" s="47"/>
      <c r="F156" s="47"/>
      <c r="G156" s="47"/>
      <c r="H156" s="47"/>
      <c r="I156" s="47"/>
      <c r="J156" s="47"/>
      <c r="K156" s="47"/>
    </row>
    <row r="157" spans="1:11" ht="31.95" customHeight="1">
      <c r="A157" s="47" t="s">
        <v>161</v>
      </c>
      <c r="B157" s="47"/>
      <c r="C157" s="47"/>
      <c r="D157" s="47"/>
      <c r="E157" s="47"/>
      <c r="F157" s="47"/>
      <c r="G157" s="47"/>
      <c r="H157" s="47"/>
      <c r="I157" s="47"/>
      <c r="J157" s="47"/>
      <c r="K157" s="47"/>
    </row>
    <row r="158" spans="1:11" ht="31.95" customHeight="1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</row>
    <row r="159" spans="1:11" ht="36" customHeight="1">
      <c r="B159" s="10" t="s">
        <v>156</v>
      </c>
      <c r="C159" s="38"/>
      <c r="D159" s="38"/>
      <c r="E159" s="48" t="s">
        <v>157</v>
      </c>
      <c r="F159" s="48"/>
      <c r="G159" s="48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3:A44"/>
    <mergeCell ref="B43:B44"/>
    <mergeCell ref="C43:E43"/>
    <mergeCell ref="F43:H43"/>
    <mergeCell ref="I43:K43"/>
    <mergeCell ref="A17:K17"/>
    <mergeCell ref="A22:K22"/>
    <mergeCell ref="A28:E28"/>
    <mergeCell ref="A35:E35"/>
    <mergeCell ref="A41:K41"/>
    <mergeCell ref="A81:K81"/>
    <mergeCell ref="C45:E45"/>
    <mergeCell ref="F45:H45"/>
    <mergeCell ref="I45:K45"/>
    <mergeCell ref="A53:K53"/>
    <mergeCell ref="C54:E54"/>
    <mergeCell ref="F54:H54"/>
    <mergeCell ref="I54:K54"/>
    <mergeCell ref="A68:K68"/>
    <mergeCell ref="C69:E69"/>
    <mergeCell ref="F69:H69"/>
    <mergeCell ref="I69:K69"/>
    <mergeCell ref="A74:K74"/>
    <mergeCell ref="A89:K89"/>
    <mergeCell ref="A90:K90"/>
    <mergeCell ref="A95:K95"/>
    <mergeCell ref="A96:K96"/>
    <mergeCell ref="A82:K82"/>
    <mergeCell ref="A83:K83"/>
    <mergeCell ref="A84:K84"/>
    <mergeCell ref="A85:K85"/>
    <mergeCell ref="A86:A87"/>
    <mergeCell ref="B86:B87"/>
    <mergeCell ref="C86:E86"/>
    <mergeCell ref="F86:H86"/>
    <mergeCell ref="I86:K86"/>
    <mergeCell ref="A132:K132"/>
    <mergeCell ref="A133:K133"/>
    <mergeCell ref="A141:H141"/>
    <mergeCell ref="A143:H143"/>
    <mergeCell ref="A144:H144"/>
    <mergeCell ref="A156:K156"/>
    <mergeCell ref="A157:K157"/>
    <mergeCell ref="E159:G159"/>
    <mergeCell ref="C75:E75"/>
    <mergeCell ref="F75:H75"/>
    <mergeCell ref="I75:K75"/>
    <mergeCell ref="A80:K80"/>
    <mergeCell ref="A129:K129"/>
    <mergeCell ref="A130:K130"/>
    <mergeCell ref="A147:H147"/>
    <mergeCell ref="A151:K151"/>
    <mergeCell ref="A152:K152"/>
    <mergeCell ref="A153:K153"/>
    <mergeCell ref="A154:K154"/>
    <mergeCell ref="A155:K155"/>
    <mergeCell ref="A131:K131"/>
  </mergeCells>
  <pageMargins left="0.70866141732283472" right="0.70866141732283472" top="0.74803149606299213" bottom="0.28999999999999998" header="0.31496062992125984" footer="0.31496062992125984"/>
  <pageSetup paperSize="9" orientation="landscape" verticalDpi="0" r:id="rId1"/>
  <rowBreaks count="6" manualBreakCount="6">
    <brk id="21" max="10" man="1"/>
    <brk id="49" max="10" man="1"/>
    <brk id="74" max="16383" man="1"/>
    <brk id="90" max="16383" man="1"/>
    <brk id="112" max="10" man="1"/>
    <brk id="13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4030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Admin</cp:lastModifiedBy>
  <cp:lastPrinted>2019-08-28T12:01:05Z</cp:lastPrinted>
  <dcterms:created xsi:type="dcterms:W3CDTF">2019-07-18T07:25:18Z</dcterms:created>
  <dcterms:modified xsi:type="dcterms:W3CDTF">2020-03-23T15:08:29Z</dcterms:modified>
</cp:coreProperties>
</file>